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zakazky\23-009-2_Polnacky_Bor_DS_DV_SH_SPU_MB\C_Stare_Hute\G_Soupis_praci\__ROZDELENI_2025_06_24\2025_06_24_FINAL\"/>
    </mc:Choice>
  </mc:AlternateContent>
  <bookViews>
    <workbookView xWindow="0" yWindow="0" windowWidth="19980" windowHeight="7764" activeTab="2"/>
  </bookViews>
  <sheets>
    <sheet name="Rekapitulace stavby" sheetId="1" r:id="rId1"/>
    <sheet name="101.1 - Polní cesta C10 -..." sheetId="2" r:id="rId2"/>
    <sheet name="101.2 - Polní cesta C10 -..." sheetId="3" r:id="rId3"/>
  </sheets>
  <definedNames>
    <definedName name="_xlnm._FilterDatabase" localSheetId="1" hidden="1">'101.1 - Polní cesta C10 -...'!$C$131:$K$562</definedName>
    <definedName name="_xlnm._FilterDatabase" localSheetId="2" hidden="1">'101.2 - Polní cesta C10 -...'!$C$125:$K$439</definedName>
    <definedName name="_xlnm.Print_Titles" localSheetId="1">'101.1 - Polní cesta C10 -...'!$131:$131</definedName>
    <definedName name="_xlnm.Print_Titles" localSheetId="2">'101.2 - Polní cesta C10 -...'!$125:$125</definedName>
    <definedName name="_xlnm.Print_Titles" localSheetId="0">'Rekapitulace stavby'!$92:$92</definedName>
    <definedName name="_xlnm.Print_Area" localSheetId="1">'101.1 - Polní cesta C10 -...'!$C$4:$J$76,'101.1 - Polní cesta C10 -...'!$C$82:$J$113,'101.1 - Polní cesta C10 -...'!$C$119:$K$562</definedName>
    <definedName name="_xlnm.Print_Area" localSheetId="2">'101.2 - Polní cesta C10 -...'!$C$4:$J$76,'101.2 - Polní cesta C10 -...'!$C$82:$J$107,'101.2 - Polní cesta C10 -...'!$C$113:$K$439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437" i="3"/>
  <c r="BH437" i="3"/>
  <c r="BG437" i="3"/>
  <c r="BF437" i="3"/>
  <c r="T437" i="3"/>
  <c r="R437" i="3"/>
  <c r="P437" i="3"/>
  <c r="BI434" i="3"/>
  <c r="BH434" i="3"/>
  <c r="BG434" i="3"/>
  <c r="BF434" i="3"/>
  <c r="T434" i="3"/>
  <c r="R434" i="3"/>
  <c r="P434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5" i="3"/>
  <c r="BH415" i="3"/>
  <c r="BG415" i="3"/>
  <c r="BF415" i="3"/>
  <c r="T415" i="3"/>
  <c r="R415" i="3"/>
  <c r="P415" i="3"/>
  <c r="BI413" i="3"/>
  <c r="BH413" i="3"/>
  <c r="BG413" i="3"/>
  <c r="BF413" i="3"/>
  <c r="T413" i="3"/>
  <c r="R413" i="3"/>
  <c r="P413" i="3"/>
  <c r="BI408" i="3"/>
  <c r="BH408" i="3"/>
  <c r="BG408" i="3"/>
  <c r="BF408" i="3"/>
  <c r="T408" i="3"/>
  <c r="R408" i="3"/>
  <c r="P408" i="3"/>
  <c r="BI404" i="3"/>
  <c r="BH404" i="3"/>
  <c r="BG404" i="3"/>
  <c r="BF404" i="3"/>
  <c r="T404" i="3"/>
  <c r="R404" i="3"/>
  <c r="P404" i="3"/>
  <c r="BI400" i="3"/>
  <c r="BH400" i="3"/>
  <c r="BG400" i="3"/>
  <c r="BF400" i="3"/>
  <c r="T400" i="3"/>
  <c r="R400" i="3"/>
  <c r="P400" i="3"/>
  <c r="BI395" i="3"/>
  <c r="BH395" i="3"/>
  <c r="BG395" i="3"/>
  <c r="BF395" i="3"/>
  <c r="T395" i="3"/>
  <c r="R395" i="3"/>
  <c r="P395" i="3"/>
  <c r="BI392" i="3"/>
  <c r="BH392" i="3"/>
  <c r="BG392" i="3"/>
  <c r="BF392" i="3"/>
  <c r="T392" i="3"/>
  <c r="R392" i="3"/>
  <c r="P392" i="3"/>
  <c r="BI389" i="3"/>
  <c r="BH389" i="3"/>
  <c r="BG389" i="3"/>
  <c r="BF389" i="3"/>
  <c r="T389" i="3"/>
  <c r="R389" i="3"/>
  <c r="P389" i="3"/>
  <c r="BI386" i="3"/>
  <c r="BH386" i="3"/>
  <c r="BG386" i="3"/>
  <c r="BF386" i="3"/>
  <c r="T386" i="3"/>
  <c r="R386" i="3"/>
  <c r="P386" i="3"/>
  <c r="BI382" i="3"/>
  <c r="BH382" i="3"/>
  <c r="BG382" i="3"/>
  <c r="BF382" i="3"/>
  <c r="T382" i="3"/>
  <c r="R382" i="3"/>
  <c r="P382" i="3"/>
  <c r="BI377" i="3"/>
  <c r="BH377" i="3"/>
  <c r="BG377" i="3"/>
  <c r="BF377" i="3"/>
  <c r="T377" i="3"/>
  <c r="R377" i="3"/>
  <c r="P377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7" i="3"/>
  <c r="BH367" i="3"/>
  <c r="BG367" i="3"/>
  <c r="BF367" i="3"/>
  <c r="T367" i="3"/>
  <c r="R367" i="3"/>
  <c r="P367" i="3"/>
  <c r="BI360" i="3"/>
  <c r="BH360" i="3"/>
  <c r="BG360" i="3"/>
  <c r="BF360" i="3"/>
  <c r="T360" i="3"/>
  <c r="R360" i="3"/>
  <c r="P360" i="3"/>
  <c r="BI354" i="3"/>
  <c r="BH354" i="3"/>
  <c r="BG354" i="3"/>
  <c r="BF354" i="3"/>
  <c r="T354" i="3"/>
  <c r="R354" i="3"/>
  <c r="P354" i="3"/>
  <c r="BI350" i="3"/>
  <c r="BH350" i="3"/>
  <c r="BG350" i="3"/>
  <c r="BF350" i="3"/>
  <c r="T350" i="3"/>
  <c r="R350" i="3"/>
  <c r="P350" i="3"/>
  <c r="BI344" i="3"/>
  <c r="BH344" i="3"/>
  <c r="BG344" i="3"/>
  <c r="BF344" i="3"/>
  <c r="T344" i="3"/>
  <c r="R344" i="3"/>
  <c r="P344" i="3"/>
  <c r="BI338" i="3"/>
  <c r="BH338" i="3"/>
  <c r="BG338" i="3"/>
  <c r="BF338" i="3"/>
  <c r="T338" i="3"/>
  <c r="R338" i="3"/>
  <c r="P338" i="3"/>
  <c r="BI332" i="3"/>
  <c r="BH332" i="3"/>
  <c r="BG332" i="3"/>
  <c r="BF332" i="3"/>
  <c r="T332" i="3"/>
  <c r="R332" i="3"/>
  <c r="P332" i="3"/>
  <c r="BI326" i="3"/>
  <c r="BH326" i="3"/>
  <c r="BG326" i="3"/>
  <c r="BF326" i="3"/>
  <c r="T326" i="3"/>
  <c r="R326" i="3"/>
  <c r="P326" i="3"/>
  <c r="BI318" i="3"/>
  <c r="BH318" i="3"/>
  <c r="BG318" i="3"/>
  <c r="BF318" i="3"/>
  <c r="T318" i="3"/>
  <c r="R318" i="3"/>
  <c r="P318" i="3"/>
  <c r="BI313" i="3"/>
  <c r="BH313" i="3"/>
  <c r="BG313" i="3"/>
  <c r="BF313" i="3"/>
  <c r="T313" i="3"/>
  <c r="R313" i="3"/>
  <c r="P313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196" i="3"/>
  <c r="BH196" i="3"/>
  <c r="BG196" i="3"/>
  <c r="BF196" i="3"/>
  <c r="T196" i="3"/>
  <c r="R196" i="3"/>
  <c r="P196" i="3"/>
  <c r="BI190" i="3"/>
  <c r="BH190" i="3"/>
  <c r="BG190" i="3"/>
  <c r="BF190" i="3"/>
  <c r="T190" i="3"/>
  <c r="R190" i="3"/>
  <c r="P190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0" i="3"/>
  <c r="BH170" i="3"/>
  <c r="BG170" i="3"/>
  <c r="BF170" i="3"/>
  <c r="T170" i="3"/>
  <c r="R170" i="3"/>
  <c r="P170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92" i="3" s="1"/>
  <c r="J23" i="3"/>
  <c r="J21" i="3"/>
  <c r="E21" i="3"/>
  <c r="J122" i="3" s="1"/>
  <c r="J20" i="3"/>
  <c r="J18" i="3"/>
  <c r="E18" i="3"/>
  <c r="F92" i="3" s="1"/>
  <c r="J17" i="3"/>
  <c r="J15" i="3"/>
  <c r="E15" i="3"/>
  <c r="F122" i="3" s="1"/>
  <c r="J14" i="3"/>
  <c r="J12" i="3"/>
  <c r="J120" i="3" s="1"/>
  <c r="E7" i="3"/>
  <c r="E85" i="3"/>
  <c r="J37" i="2"/>
  <c r="J36" i="2"/>
  <c r="AY95" i="1" s="1"/>
  <c r="J35" i="2"/>
  <c r="AX95" i="1" s="1"/>
  <c r="BI560" i="2"/>
  <c r="BH560" i="2"/>
  <c r="BG560" i="2"/>
  <c r="BF560" i="2"/>
  <c r="T560" i="2"/>
  <c r="T559" i="2" s="1"/>
  <c r="R560" i="2"/>
  <c r="R559" i="2" s="1"/>
  <c r="P560" i="2"/>
  <c r="P559" i="2" s="1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7" i="2"/>
  <c r="BH537" i="2"/>
  <c r="BG537" i="2"/>
  <c r="BF537" i="2"/>
  <c r="T537" i="2"/>
  <c r="T536" i="2" s="1"/>
  <c r="R537" i="2"/>
  <c r="R536" i="2" s="1"/>
  <c r="P537" i="2"/>
  <c r="P536" i="2" s="1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T515" i="2"/>
  <c r="R516" i="2"/>
  <c r="R515" i="2" s="1"/>
  <c r="P516" i="2"/>
  <c r="P515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62" i="2"/>
  <c r="BH462" i="2"/>
  <c r="BG462" i="2"/>
  <c r="BF462" i="2"/>
  <c r="T462" i="2"/>
  <c r="R462" i="2"/>
  <c r="P462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2" i="2"/>
  <c r="BH422" i="2"/>
  <c r="BG422" i="2"/>
  <c r="BF422" i="2"/>
  <c r="T422" i="2"/>
  <c r="R422" i="2"/>
  <c r="P422" i="2"/>
  <c r="BI415" i="2"/>
  <c r="BH415" i="2"/>
  <c r="BG415" i="2"/>
  <c r="BF415" i="2"/>
  <c r="T415" i="2"/>
  <c r="R415" i="2"/>
  <c r="P415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399" i="2"/>
  <c r="BH399" i="2"/>
  <c r="BG399" i="2"/>
  <c r="BF399" i="2"/>
  <c r="T399" i="2"/>
  <c r="R399" i="2"/>
  <c r="P399" i="2"/>
  <c r="BI393" i="2"/>
  <c r="BH393" i="2"/>
  <c r="BG393" i="2"/>
  <c r="BF393" i="2"/>
  <c r="T393" i="2"/>
  <c r="R393" i="2"/>
  <c r="P393" i="2"/>
  <c r="BI387" i="2"/>
  <c r="BH387" i="2"/>
  <c r="BG387" i="2"/>
  <c r="BF387" i="2"/>
  <c r="T387" i="2"/>
  <c r="R387" i="2"/>
  <c r="P387" i="2"/>
  <c r="BI381" i="2"/>
  <c r="BH381" i="2"/>
  <c r="BG381" i="2"/>
  <c r="BF381" i="2"/>
  <c r="T381" i="2"/>
  <c r="R381" i="2"/>
  <c r="P381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49" i="2"/>
  <c r="BH349" i="2"/>
  <c r="BG349" i="2"/>
  <c r="BF349" i="2"/>
  <c r="T349" i="2"/>
  <c r="R349" i="2"/>
  <c r="P349" i="2"/>
  <c r="BI343" i="2"/>
  <c r="BH343" i="2"/>
  <c r="BG343" i="2"/>
  <c r="BF343" i="2"/>
  <c r="T343" i="2"/>
  <c r="R343" i="2"/>
  <c r="P343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06" i="2"/>
  <c r="BH206" i="2"/>
  <c r="BG206" i="2"/>
  <c r="BF206" i="2"/>
  <c r="T206" i="2"/>
  <c r="R206" i="2"/>
  <c r="P206" i="2"/>
  <c r="BI200" i="2"/>
  <c r="BH200" i="2"/>
  <c r="BG200" i="2"/>
  <c r="BF200" i="2"/>
  <c r="T200" i="2"/>
  <c r="R200" i="2"/>
  <c r="P200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F126" i="2"/>
  <c r="E124" i="2"/>
  <c r="F89" i="2"/>
  <c r="E87" i="2"/>
  <c r="J24" i="2"/>
  <c r="E24" i="2"/>
  <c r="J129" i="2" s="1"/>
  <c r="J23" i="2"/>
  <c r="J21" i="2"/>
  <c r="E21" i="2"/>
  <c r="J128" i="2" s="1"/>
  <c r="J20" i="2"/>
  <c r="J18" i="2"/>
  <c r="E18" i="2"/>
  <c r="F129" i="2" s="1"/>
  <c r="J17" i="2"/>
  <c r="J15" i="2"/>
  <c r="E15" i="2"/>
  <c r="F128" i="2" s="1"/>
  <c r="J14" i="2"/>
  <c r="J12" i="2"/>
  <c r="J126" i="2"/>
  <c r="E7" i="2"/>
  <c r="E122" i="2"/>
  <c r="L90" i="1"/>
  <c r="AM90" i="1"/>
  <c r="AM89" i="1"/>
  <c r="L89" i="1"/>
  <c r="AM87" i="1"/>
  <c r="L87" i="1"/>
  <c r="L85" i="1"/>
  <c r="L84" i="1"/>
  <c r="BK560" i="2"/>
  <c r="J553" i="2"/>
  <c r="J550" i="2"/>
  <c r="BK544" i="2"/>
  <c r="J541" i="2"/>
  <c r="BK533" i="2"/>
  <c r="J530" i="2"/>
  <c r="BK523" i="2"/>
  <c r="J520" i="2"/>
  <c r="BK516" i="2"/>
  <c r="BK510" i="2"/>
  <c r="J507" i="2"/>
  <c r="J501" i="2"/>
  <c r="J496" i="2"/>
  <c r="J490" i="2"/>
  <c r="BK485" i="2"/>
  <c r="J483" i="2"/>
  <c r="J477" i="2"/>
  <c r="J470" i="2"/>
  <c r="BK462" i="2"/>
  <c r="J457" i="2"/>
  <c r="J454" i="2"/>
  <c r="BK448" i="2"/>
  <c r="J444" i="2"/>
  <c r="J441" i="2"/>
  <c r="J432" i="2"/>
  <c r="BK426" i="2"/>
  <c r="J422" i="2"/>
  <c r="BK415" i="2"/>
  <c r="BK405" i="2"/>
  <c r="BK399" i="2"/>
  <c r="BK373" i="2"/>
  <c r="J373" i="2"/>
  <c r="BK368" i="2"/>
  <c r="J368" i="2"/>
  <c r="BK363" i="2"/>
  <c r="J363" i="2"/>
  <c r="BK359" i="2"/>
  <c r="BK355" i="2"/>
  <c r="J349" i="2"/>
  <c r="J343" i="2"/>
  <c r="J337" i="2"/>
  <c r="J334" i="2"/>
  <c r="J331" i="2"/>
  <c r="J328" i="2"/>
  <c r="J325" i="2"/>
  <c r="J321" i="2"/>
  <c r="BK318" i="2"/>
  <c r="BK316" i="2"/>
  <c r="J316" i="2"/>
  <c r="BK313" i="2"/>
  <c r="J309" i="2"/>
  <c r="J306" i="2"/>
  <c r="BK300" i="2"/>
  <c r="BK296" i="2"/>
  <c r="J293" i="2"/>
  <c r="J286" i="2"/>
  <c r="BK280" i="2"/>
  <c r="J275" i="2"/>
  <c r="BK267" i="2"/>
  <c r="J264" i="2"/>
  <c r="J258" i="2"/>
  <c r="J252" i="2"/>
  <c r="BK234" i="2"/>
  <c r="BK227" i="2"/>
  <c r="BK217" i="2"/>
  <c r="BK206" i="2"/>
  <c r="J191" i="2"/>
  <c r="BK163" i="2"/>
  <c r="BK151" i="2"/>
  <c r="BK135" i="2"/>
  <c r="J371" i="3"/>
  <c r="BK270" i="3"/>
  <c r="BK204" i="3"/>
  <c r="J129" i="3"/>
  <c r="BK360" i="3"/>
  <c r="J242" i="3"/>
  <c r="J153" i="3"/>
  <c r="J291" i="3"/>
  <c r="J133" i="3"/>
  <c r="J386" i="3"/>
  <c r="J251" i="3"/>
  <c r="BK400" i="3"/>
  <c r="BK291" i="3"/>
  <c r="J404" i="3"/>
  <c r="J170" i="3"/>
  <c r="BK423" i="3"/>
  <c r="BK326" i="3"/>
  <c r="J224" i="3"/>
  <c r="BK382" i="3"/>
  <c r="J279" i="3"/>
  <c r="F36" i="2"/>
  <c r="J200" i="2"/>
  <c r="BK183" i="2"/>
  <c r="J155" i="2"/>
  <c r="J143" i="2"/>
  <c r="J313" i="3"/>
  <c r="BK224" i="3"/>
  <c r="J149" i="3"/>
  <c r="BK389" i="3"/>
  <c r="BK257" i="3"/>
  <c r="BK181" i="3"/>
  <c r="J408" i="3"/>
  <c r="J282" i="3"/>
  <c r="BK141" i="3"/>
  <c r="J428" i="3"/>
  <c r="BK304" i="3"/>
  <c r="BK212" i="3"/>
  <c r="BK308" i="3"/>
  <c r="J392" i="3"/>
  <c r="J177" i="3"/>
  <c r="J389" i="3"/>
  <c r="J270" i="3"/>
  <c r="J207" i="3"/>
  <c r="J326" i="3"/>
  <c r="BK220" i="3"/>
  <c r="F35" i="2"/>
  <c r="BK176" i="2"/>
  <c r="BK155" i="2"/>
  <c r="BK143" i="2"/>
  <c r="J135" i="2"/>
  <c r="BK404" i="3"/>
  <c r="J308" i="3"/>
  <c r="BK245" i="3"/>
  <c r="BK217" i="3"/>
  <c r="J145" i="3"/>
  <c r="J413" i="3"/>
  <c r="J304" i="3"/>
  <c r="J260" i="3"/>
  <c r="J190" i="3"/>
  <c r="BK163" i="3"/>
  <c r="BK344" i="3"/>
  <c r="BK196" i="3"/>
  <c r="BK153" i="3"/>
  <c r="BK430" i="3"/>
  <c r="BK295" i="3"/>
  <c r="J245" i="3"/>
  <c r="BK377" i="3"/>
  <c r="BK279" i="3"/>
  <c r="BK428" i="3"/>
  <c r="BK276" i="3"/>
  <c r="J181" i="3"/>
  <c r="BK129" i="3"/>
  <c r="BK395" i="3"/>
  <c r="BK273" i="3"/>
  <c r="BK251" i="3"/>
  <c r="BK392" i="3"/>
  <c r="BK354" i="3"/>
  <c r="BK265" i="3"/>
  <c r="J560" i="2"/>
  <c r="BK553" i="2"/>
  <c r="BK547" i="2"/>
  <c r="J544" i="2"/>
  <c r="BK537" i="2"/>
  <c r="J533" i="2"/>
  <c r="BK527" i="2"/>
  <c r="J523" i="2"/>
  <c r="J516" i="2"/>
  <c r="J510" i="2"/>
  <c r="BK504" i="2"/>
  <c r="BK499" i="2"/>
  <c r="BK490" i="2"/>
  <c r="J485" i="2"/>
  <c r="BK477" i="2"/>
  <c r="J475" i="2"/>
  <c r="BK466" i="2"/>
  <c r="J462" i="2"/>
  <c r="BK451" i="2"/>
  <c r="J448" i="2"/>
  <c r="BK441" i="2"/>
  <c r="J437" i="2"/>
  <c r="BK429" i="2"/>
  <c r="J426" i="2"/>
  <c r="BK409" i="2"/>
  <c r="J405" i="2"/>
  <c r="J393" i="2"/>
  <c r="J381" i="2"/>
  <c r="J313" i="2"/>
  <c r="BK303" i="2"/>
  <c r="BK286" i="2"/>
  <c r="J280" i="2"/>
  <c r="J270" i="2"/>
  <c r="BK264" i="2"/>
  <c r="BK258" i="2"/>
  <c r="BK252" i="2"/>
  <c r="BK244" i="2"/>
  <c r="BK230" i="2"/>
  <c r="J222" i="2"/>
  <c r="BK214" i="2"/>
  <c r="BK200" i="2"/>
  <c r="BK187" i="2"/>
  <c r="BK169" i="2"/>
  <c r="J159" i="2"/>
  <c r="J151" i="2"/>
  <c r="J139" i="2"/>
  <c r="J423" i="3"/>
  <c r="BK300" i="3"/>
  <c r="BK234" i="3"/>
  <c r="J157" i="3"/>
  <c r="BK133" i="3"/>
  <c r="BK332" i="3"/>
  <c r="J254" i="3"/>
  <c r="BK157" i="3"/>
  <c r="BK350" i="3"/>
  <c r="J273" i="3"/>
  <c r="BK149" i="3"/>
  <c r="J415" i="3"/>
  <c r="BK282" i="3"/>
  <c r="J425" i="3"/>
  <c r="J360" i="3"/>
  <c r="J217" i="3"/>
  <c r="J395" i="3"/>
  <c r="J234" i="3"/>
  <c r="J434" i="3"/>
  <c r="BK338" i="3"/>
  <c r="BK260" i="3"/>
  <c r="BK386" i="3"/>
  <c r="J285" i="3"/>
  <c r="J34" i="2"/>
  <c r="J244" i="2"/>
  <c r="J227" i="2"/>
  <c r="J206" i="2"/>
  <c r="J187" i="2"/>
  <c r="J169" i="2"/>
  <c r="J147" i="2"/>
  <c r="F34" i="2"/>
  <c r="BK415" i="3"/>
  <c r="J300" i="3"/>
  <c r="J220" i="3"/>
  <c r="J137" i="3"/>
  <c r="BK177" i="3"/>
  <c r="BK137" i="3"/>
  <c r="J332" i="3"/>
  <c r="BK242" i="3"/>
  <c r="J354" i="3"/>
  <c r="BK421" i="3"/>
  <c r="J238" i="3"/>
  <c r="J430" i="3"/>
  <c r="BK313" i="3"/>
  <c r="BK238" i="3"/>
  <c r="J377" i="3"/>
  <c r="J257" i="3"/>
  <c r="J504" i="2"/>
  <c r="J499" i="2"/>
  <c r="BK492" i="2"/>
  <c r="BK487" i="2"/>
  <c r="BK393" i="2"/>
  <c r="J387" i="2"/>
  <c r="J359" i="2"/>
  <c r="J355" i="2"/>
  <c r="BK349" i="2"/>
  <c r="BK343" i="2"/>
  <c r="BK337" i="2"/>
  <c r="BK334" i="2"/>
  <c r="BK331" i="2"/>
  <c r="BK328" i="2"/>
  <c r="BK325" i="2"/>
  <c r="BK321" i="2"/>
  <c r="J318" i="2"/>
  <c r="BK306" i="2"/>
  <c r="J303" i="2"/>
  <c r="J296" i="2"/>
  <c r="BK289" i="2"/>
  <c r="BK283" i="2"/>
  <c r="BK275" i="2"/>
  <c r="J267" i="2"/>
  <c r="BK261" i="2"/>
  <c r="J255" i="2"/>
  <c r="J248" i="2"/>
  <c r="J230" i="2"/>
  <c r="J217" i="2"/>
  <c r="BK191" i="2"/>
  <c r="J176" i="2"/>
  <c r="BK159" i="2"/>
  <c r="BK147" i="2"/>
  <c r="AS94" i="1"/>
  <c r="J141" i="3"/>
  <c r="J382" i="3"/>
  <c r="J196" i="3"/>
  <c r="J367" i="3"/>
  <c r="BK170" i="3"/>
  <c r="J338" i="3"/>
  <c r="BK254" i="3"/>
  <c r="J374" i="3"/>
  <c r="J437" i="3"/>
  <c r="BK318" i="3"/>
  <c r="BK437" i="3"/>
  <c r="J400" i="3"/>
  <c r="J265" i="3"/>
  <c r="BK413" i="3"/>
  <c r="J295" i="3"/>
  <c r="BK207" i="3"/>
  <c r="BK556" i="2"/>
  <c r="J556" i="2"/>
  <c r="BK550" i="2"/>
  <c r="J547" i="2"/>
  <c r="BK541" i="2"/>
  <c r="J537" i="2"/>
  <c r="BK530" i="2"/>
  <c r="J527" i="2"/>
  <c r="BK520" i="2"/>
  <c r="BK512" i="2"/>
  <c r="J512" i="2"/>
  <c r="BK507" i="2"/>
  <c r="BK501" i="2"/>
  <c r="BK496" i="2"/>
  <c r="J492" i="2"/>
  <c r="J487" i="2"/>
  <c r="BK483" i="2"/>
  <c r="BK475" i="2"/>
  <c r="BK470" i="2"/>
  <c r="J466" i="2"/>
  <c r="BK457" i="2"/>
  <c r="BK454" i="2"/>
  <c r="J451" i="2"/>
  <c r="BK444" i="2"/>
  <c r="BK437" i="2"/>
  <c r="BK432" i="2"/>
  <c r="J429" i="2"/>
  <c r="BK422" i="2"/>
  <c r="J415" i="2"/>
  <c r="J409" i="2"/>
  <c r="J399" i="2"/>
  <c r="BK387" i="2"/>
  <c r="BK381" i="2"/>
  <c r="BK309" i="2"/>
  <c r="J300" i="2"/>
  <c r="BK293" i="2"/>
  <c r="J289" i="2"/>
  <c r="J283" i="2"/>
  <c r="BK270" i="2"/>
  <c r="J261" i="2"/>
  <c r="BK255" i="2"/>
  <c r="BK248" i="2"/>
  <c r="J234" i="2"/>
  <c r="BK222" i="2"/>
  <c r="J214" i="2"/>
  <c r="J183" i="2"/>
  <c r="J163" i="2"/>
  <c r="BK139" i="2"/>
  <c r="BK374" i="3"/>
  <c r="J248" i="3"/>
  <c r="BK190" i="3"/>
  <c r="J421" i="3"/>
  <c r="J318" i="3"/>
  <c r="J204" i="3"/>
  <c r="BK425" i="3"/>
  <c r="J163" i="3"/>
  <c r="BK408" i="3"/>
  <c r="J276" i="3"/>
  <c r="BK434" i="3"/>
  <c r="BK367" i="3"/>
  <c r="BK248" i="3"/>
  <c r="J344" i="3"/>
  <c r="BK145" i="3"/>
  <c r="BK371" i="3"/>
  <c r="BK285" i="3"/>
  <c r="J212" i="3"/>
  <c r="J350" i="3"/>
  <c r="F37" i="2"/>
  <c r="BK134" i="2" l="1"/>
  <c r="T372" i="2"/>
  <c r="R421" i="2"/>
  <c r="BK474" i="2"/>
  <c r="J474" i="2"/>
  <c r="J103" i="2"/>
  <c r="R495" i="2"/>
  <c r="P519" i="2"/>
  <c r="P372" i="2"/>
  <c r="R436" i="2"/>
  <c r="BK489" i="2"/>
  <c r="J489" i="2"/>
  <c r="J104" i="2"/>
  <c r="T495" i="2"/>
  <c r="BK526" i="2"/>
  <c r="J526" i="2"/>
  <c r="J109" i="2" s="1"/>
  <c r="BK290" i="3"/>
  <c r="J290" i="3" s="1"/>
  <c r="J99" i="3" s="1"/>
  <c r="BK342" i="2"/>
  <c r="J342" i="2"/>
  <c r="J99" i="2"/>
  <c r="R317" i="3"/>
  <c r="BK372" i="2"/>
  <c r="J372" i="2" s="1"/>
  <c r="J100" i="2" s="1"/>
  <c r="P421" i="2"/>
  <c r="T128" i="3"/>
  <c r="BK381" i="3"/>
  <c r="J381" i="3"/>
  <c r="J102" i="3"/>
  <c r="P134" i="2"/>
  <c r="P342" i="2"/>
  <c r="BK421" i="2"/>
  <c r="J421" i="2"/>
  <c r="J101" i="2"/>
  <c r="T421" i="2"/>
  <c r="P474" i="2"/>
  <c r="P489" i="2"/>
  <c r="T489" i="2"/>
  <c r="BK519" i="2"/>
  <c r="J519" i="2" s="1"/>
  <c r="J108" i="2" s="1"/>
  <c r="P526" i="2"/>
  <c r="P540" i="2"/>
  <c r="T540" i="2"/>
  <c r="P290" i="3"/>
  <c r="P127" i="3" s="1"/>
  <c r="P126" i="3" s="1"/>
  <c r="AU96" i="1" s="1"/>
  <c r="R381" i="3"/>
  <c r="R372" i="2"/>
  <c r="T436" i="2"/>
  <c r="BK495" i="2"/>
  <c r="J495" i="2"/>
  <c r="J106" i="2"/>
  <c r="R519" i="2"/>
  <c r="R128" i="3"/>
  <c r="BK317" i="3"/>
  <c r="J317" i="3" s="1"/>
  <c r="J100" i="3" s="1"/>
  <c r="BK366" i="3"/>
  <c r="J366" i="3"/>
  <c r="J101" i="3"/>
  <c r="T366" i="3"/>
  <c r="P412" i="3"/>
  <c r="T134" i="2"/>
  <c r="T133" i="2" s="1"/>
  <c r="T342" i="2"/>
  <c r="BK436" i="2"/>
  <c r="J436" i="2"/>
  <c r="J102" i="2"/>
  <c r="R474" i="2"/>
  <c r="P495" i="2"/>
  <c r="P494" i="2" s="1"/>
  <c r="T519" i="2"/>
  <c r="T526" i="2"/>
  <c r="BK540" i="2"/>
  <c r="J540" i="2"/>
  <c r="J111" i="2"/>
  <c r="R540" i="2"/>
  <c r="BK128" i="3"/>
  <c r="J128" i="3" s="1"/>
  <c r="J98" i="3" s="1"/>
  <c r="T290" i="3"/>
  <c r="P317" i="3"/>
  <c r="P366" i="3"/>
  <c r="P381" i="3"/>
  <c r="BK412" i="3"/>
  <c r="J412" i="3"/>
  <c r="J103" i="3" s="1"/>
  <c r="R412" i="3"/>
  <c r="BK427" i="3"/>
  <c r="J427" i="3"/>
  <c r="J104" i="3"/>
  <c r="R134" i="2"/>
  <c r="R342" i="2"/>
  <c r="R133" i="2" s="1"/>
  <c r="P436" i="2"/>
  <c r="T474" i="2"/>
  <c r="R489" i="2"/>
  <c r="R526" i="2"/>
  <c r="P128" i="3"/>
  <c r="R290" i="3"/>
  <c r="T317" i="3"/>
  <c r="R366" i="3"/>
  <c r="T381" i="3"/>
  <c r="T412" i="3"/>
  <c r="P427" i="3"/>
  <c r="R427" i="3"/>
  <c r="T427" i="3"/>
  <c r="BK433" i="3"/>
  <c r="J433" i="3" s="1"/>
  <c r="J106" i="3" s="1"/>
  <c r="P433" i="3"/>
  <c r="P432" i="3"/>
  <c r="R433" i="3"/>
  <c r="R432" i="3"/>
  <c r="T433" i="3"/>
  <c r="T432" i="3" s="1"/>
  <c r="BK515" i="2"/>
  <c r="J515" i="2" s="1"/>
  <c r="J107" i="2" s="1"/>
  <c r="BK536" i="2"/>
  <c r="J536" i="2"/>
  <c r="J110" i="2"/>
  <c r="BK559" i="2"/>
  <c r="J559" i="2" s="1"/>
  <c r="J112" i="2" s="1"/>
  <c r="J134" i="2"/>
  <c r="J98" i="2"/>
  <c r="BE217" i="3"/>
  <c r="BE273" i="3"/>
  <c r="BE389" i="3"/>
  <c r="BE248" i="3"/>
  <c r="BE350" i="3"/>
  <c r="BE354" i="3"/>
  <c r="BE360" i="3"/>
  <c r="BE367" i="3"/>
  <c r="BE382" i="3"/>
  <c r="J89" i="3"/>
  <c r="J91" i="3"/>
  <c r="E116" i="3"/>
  <c r="J123" i="3"/>
  <c r="BE137" i="3"/>
  <c r="BE153" i="3"/>
  <c r="BE181" i="3"/>
  <c r="BE196" i="3"/>
  <c r="BE204" i="3"/>
  <c r="BE212" i="3"/>
  <c r="BE245" i="3"/>
  <c r="BE251" i="3"/>
  <c r="BE308" i="3"/>
  <c r="BE332" i="3"/>
  <c r="BE338" i="3"/>
  <c r="BE238" i="3"/>
  <c r="BE260" i="3"/>
  <c r="BE270" i="3"/>
  <c r="BE295" i="3"/>
  <c r="BE300" i="3"/>
  <c r="BE304" i="3"/>
  <c r="BE430" i="3"/>
  <c r="BE234" i="3"/>
  <c r="BE257" i="3"/>
  <c r="BE265" i="3"/>
  <c r="BE285" i="3"/>
  <c r="BE318" i="3"/>
  <c r="BE326" i="3"/>
  <c r="BE344" i="3"/>
  <c r="BE377" i="3"/>
  <c r="BE395" i="3"/>
  <c r="BE423" i="3"/>
  <c r="BE434" i="3"/>
  <c r="BE437" i="3"/>
  <c r="F123" i="3"/>
  <c r="BE133" i="3"/>
  <c r="BE157" i="3"/>
  <c r="BE190" i="3"/>
  <c r="BE220" i="3"/>
  <c r="BE224" i="3"/>
  <c r="BE313" i="3"/>
  <c r="BE374" i="3"/>
  <c r="BE386" i="3"/>
  <c r="BE400" i="3"/>
  <c r="BE404" i="3"/>
  <c r="BE129" i="3"/>
  <c r="BE141" i="3"/>
  <c r="BE145" i="3"/>
  <c r="BE149" i="3"/>
  <c r="BE279" i="3"/>
  <c r="BE371" i="3"/>
  <c r="BE392" i="3"/>
  <c r="F91" i="3"/>
  <c r="BE163" i="3"/>
  <c r="BE170" i="3"/>
  <c r="BE177" i="3"/>
  <c r="BE207" i="3"/>
  <c r="BE242" i="3"/>
  <c r="BE254" i="3"/>
  <c r="BE276" i="3"/>
  <c r="BE282" i="3"/>
  <c r="BE291" i="3"/>
  <c r="BE408" i="3"/>
  <c r="BE413" i="3"/>
  <c r="BE415" i="3"/>
  <c r="BE421" i="3"/>
  <c r="BE425" i="3"/>
  <c r="BE428" i="3"/>
  <c r="BB95" i="1"/>
  <c r="E85" i="2"/>
  <c r="J89" i="2"/>
  <c r="F91" i="2"/>
  <c r="J91" i="2"/>
  <c r="F92" i="2"/>
  <c r="J92" i="2"/>
  <c r="BE135" i="2"/>
  <c r="BE139" i="2"/>
  <c r="BE143" i="2"/>
  <c r="BE147" i="2"/>
  <c r="BE151" i="2"/>
  <c r="BE155" i="2"/>
  <c r="BE159" i="2"/>
  <c r="BE163" i="2"/>
  <c r="BE169" i="2"/>
  <c r="BE176" i="2"/>
  <c r="BE183" i="2"/>
  <c r="BE187" i="2"/>
  <c r="BE191" i="2"/>
  <c r="BE200" i="2"/>
  <c r="BE206" i="2"/>
  <c r="BE214" i="2"/>
  <c r="BE217" i="2"/>
  <c r="BE222" i="2"/>
  <c r="BE227" i="2"/>
  <c r="BE230" i="2"/>
  <c r="BE234" i="2"/>
  <c r="BE244" i="2"/>
  <c r="BE248" i="2"/>
  <c r="BE252" i="2"/>
  <c r="BE255" i="2"/>
  <c r="BE258" i="2"/>
  <c r="BE261" i="2"/>
  <c r="BE264" i="2"/>
  <c r="BE267" i="2"/>
  <c r="BE270" i="2"/>
  <c r="BE275" i="2"/>
  <c r="BE280" i="2"/>
  <c r="BE283" i="2"/>
  <c r="BE286" i="2"/>
  <c r="BE289" i="2"/>
  <c r="BE293" i="2"/>
  <c r="BE296" i="2"/>
  <c r="BE300" i="2"/>
  <c r="BE303" i="2"/>
  <c r="BE306" i="2"/>
  <c r="BE309" i="2"/>
  <c r="BE313" i="2"/>
  <c r="BE316" i="2"/>
  <c r="BE318" i="2"/>
  <c r="BE321" i="2"/>
  <c r="BE325" i="2"/>
  <c r="BE328" i="2"/>
  <c r="BE331" i="2"/>
  <c r="BE334" i="2"/>
  <c r="BE337" i="2"/>
  <c r="BE343" i="2"/>
  <c r="BE349" i="2"/>
  <c r="BE355" i="2"/>
  <c r="BE359" i="2"/>
  <c r="BE363" i="2"/>
  <c r="BE368" i="2"/>
  <c r="BE373" i="2"/>
  <c r="BE381" i="2"/>
  <c r="BE387" i="2"/>
  <c r="BE393" i="2"/>
  <c r="BE399" i="2"/>
  <c r="BE405" i="2"/>
  <c r="BE409" i="2"/>
  <c r="BE415" i="2"/>
  <c r="BE422" i="2"/>
  <c r="BE426" i="2"/>
  <c r="BE429" i="2"/>
  <c r="BE432" i="2"/>
  <c r="BE437" i="2"/>
  <c r="BE441" i="2"/>
  <c r="BE444" i="2"/>
  <c r="BE448" i="2"/>
  <c r="BE451" i="2"/>
  <c r="BE454" i="2"/>
  <c r="BE457" i="2"/>
  <c r="BE462" i="2"/>
  <c r="BE466" i="2"/>
  <c r="BE470" i="2"/>
  <c r="BE475" i="2"/>
  <c r="BE477" i="2"/>
  <c r="BE483" i="2"/>
  <c r="BE485" i="2"/>
  <c r="BE487" i="2"/>
  <c r="BE490" i="2"/>
  <c r="BE492" i="2"/>
  <c r="BE496" i="2"/>
  <c r="BE499" i="2"/>
  <c r="BE501" i="2"/>
  <c r="BE504" i="2"/>
  <c r="BE507" i="2"/>
  <c r="BE510" i="2"/>
  <c r="BE512" i="2"/>
  <c r="BE516" i="2"/>
  <c r="BE520" i="2"/>
  <c r="BE523" i="2"/>
  <c r="BE527" i="2"/>
  <c r="BE530" i="2"/>
  <c r="BE533" i="2"/>
  <c r="BE537" i="2"/>
  <c r="BE541" i="2"/>
  <c r="BE544" i="2"/>
  <c r="BE547" i="2"/>
  <c r="BE550" i="2"/>
  <c r="BE553" i="2"/>
  <c r="BE556" i="2"/>
  <c r="BE560" i="2"/>
  <c r="BC95" i="1"/>
  <c r="BD95" i="1"/>
  <c r="AW95" i="1"/>
  <c r="BA95" i="1"/>
  <c r="J34" i="3"/>
  <c r="AW96" i="1"/>
  <c r="F34" i="3"/>
  <c r="BA96" i="1" s="1"/>
  <c r="F35" i="3"/>
  <c r="BB96" i="1"/>
  <c r="BB94" i="1"/>
  <c r="W31" i="1"/>
  <c r="F37" i="3"/>
  <c r="BD96" i="1" s="1"/>
  <c r="F36" i="3"/>
  <c r="BC96" i="1"/>
  <c r="BC94" i="1"/>
  <c r="W32" i="1"/>
  <c r="BA94" i="1" l="1"/>
  <c r="W30" i="1" s="1"/>
  <c r="BD94" i="1"/>
  <c r="W33" i="1" s="1"/>
  <c r="R127" i="3"/>
  <c r="R126" i="3"/>
  <c r="T127" i="3"/>
  <c r="T126" i="3"/>
  <c r="P133" i="2"/>
  <c r="P132" i="2"/>
  <c r="AU95" i="1" s="1"/>
  <c r="AU94" i="1" s="1"/>
  <c r="T494" i="2"/>
  <c r="T132" i="2" s="1"/>
  <c r="R494" i="2"/>
  <c r="R132" i="2"/>
  <c r="BK133" i="2"/>
  <c r="J133" i="2"/>
  <c r="J97" i="2"/>
  <c r="BK127" i="3"/>
  <c r="J127" i="3"/>
  <c r="J97" i="3" s="1"/>
  <c r="BK494" i="2"/>
  <c r="J494" i="2"/>
  <c r="J105" i="2"/>
  <c r="BK432" i="3"/>
  <c r="J432" i="3"/>
  <c r="J105" i="3" s="1"/>
  <c r="J33" i="2"/>
  <c r="AV95" i="1" s="1"/>
  <c r="AT95" i="1" s="1"/>
  <c r="J33" i="3"/>
  <c r="AV96" i="1" s="1"/>
  <c r="AT96" i="1" s="1"/>
  <c r="F33" i="2"/>
  <c r="AZ95" i="1" s="1"/>
  <c r="AW94" i="1"/>
  <c r="AK30" i="1"/>
  <c r="AX94" i="1"/>
  <c r="F33" i="3"/>
  <c r="AZ96" i="1" s="1"/>
  <c r="AY94" i="1"/>
  <c r="BK126" i="3" l="1"/>
  <c r="J126" i="3"/>
  <c r="BK132" i="2"/>
  <c r="J132" i="2"/>
  <c r="J96" i="2"/>
  <c r="J30" i="3"/>
  <c r="AG96" i="1" s="1"/>
  <c r="AZ94" i="1"/>
  <c r="W29" i="1" s="1"/>
  <c r="J39" i="3" l="1"/>
  <c r="J96" i="3"/>
  <c r="AN96" i="1"/>
  <c r="J30" i="2"/>
  <c r="AG95" i="1"/>
  <c r="AG94" i="1"/>
  <c r="AK26" i="1"/>
  <c r="AV94" i="1"/>
  <c r="AK29" i="1" s="1"/>
  <c r="AK35" i="1" l="1"/>
  <c r="AN95" i="1"/>
  <c r="J39" i="2"/>
  <c r="AT94" i="1"/>
  <c r="AN94" i="1"/>
</calcChain>
</file>

<file path=xl/sharedStrings.xml><?xml version="1.0" encoding="utf-8"?>
<sst xmlns="http://schemas.openxmlformats.org/spreadsheetml/2006/main" count="6633" uniqueCount="917">
  <si>
    <t>Export Komplet</t>
  </si>
  <si>
    <t/>
  </si>
  <si>
    <t>2.0</t>
  </si>
  <si>
    <t>ZAMOK</t>
  </si>
  <si>
    <t>False</t>
  </si>
  <si>
    <t>{13e46fbd-d695-455e-a41b-39a9a2406dbd}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</si>
  <si>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</si>
  <si>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</si>
  <si>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</si>
  <si>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</si>
  <si>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</si>
  <si>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</si>
  <si>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</si>
  <si>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</si>
  <si>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2023-009-3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</si>
  <si>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</si>
  <si>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</si>
  <si>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C10 v k.ú. Staré Hutě u Horní Stropnice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</si>
  <si>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</si>
  <si>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</si>
  <si>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</si>
  <si>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</si>
  <si>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</si>
  <si>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</si>
  <si>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</si>
  <si>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</si>
  <si>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</si>
  <si>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</si>
  <si>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</si>
  <si>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</si>
  <si>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</si>
  <si>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</si>
  <si>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</si>
  <si>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</si>
  <si>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</si>
  <si>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</si>
  <si>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</si>
  <si>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</si>
  <si>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</si>
  <si>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</si>
  <si>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</si>
  <si>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</si>
  <si>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</si>
  <si>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</si>
  <si>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</si>
  <si>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</si>
  <si>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</si>
  <si>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</si>
  <si>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</si>
  <si>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</si>
  <si>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</si>
  <si>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</si>
  <si>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</si>
  <si>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</si>
  <si>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</si>
  <si>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</si>
  <si>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</si>
  <si>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</si>
  <si>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</si>
  <si>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</si>
  <si>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</si>
  <si>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</si>
  <si>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</si>
  <si>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</si>
  <si>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</si>
  <si>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</si>
  <si>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</si>
  <si>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</si>
  <si>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</si>
  <si>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</si>
  <si>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</si>
  <si>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</si>
  <si>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</si>
  <si>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</si>
  <si>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</si>
  <si>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</si>
  <si>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</si>
  <si>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101.1</t>
  </si>
  <si>
    <t>Polní cesta C10 - nezastavěné území</t>
  </si>
  <si>
    <t>STA</t>
  </si>
  <si>
    <t>1</t>
  </si>
  <si>
    <t>{cac5517f-2fd2-45fe-823e-9a4e219d440a}</t>
  </si>
  <si>
    <t>2</t>
  </si>
  <si>
    <t>101.2</t>
  </si>
  <si>
    <t>Polní cesta C10 - zastavěné území</t>
  </si>
  <si>
    <t>{7ae08ace-fbba-418e-ab2c-d2a7bab03d62}</t>
  </si>
  <si>
    <t>KRYCÍ LIST SOUPISU PRACÍ</t>
  </si>
  <si>
    <t>Objekt:</t>
  </si>
  <si>
    <t>101.1 - Polní cesta C10 - nezastavěné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</si>
  <si>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</si>
  <si>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</si>
  <si>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</si>
  <si>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</si>
  <si>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</si>
  <si>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</si>
  <si>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</si>
  <si>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</si>
  <si>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</si>
  <si>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</si>
  <si>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</si>
  <si>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</si>
  <si>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</si>
  <si>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</si>
  <si>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</si>
  <si>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</si>
  <si>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</si>
  <si>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</si>
  <si>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</si>
  <si>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</si>
  <si>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</si>
  <si>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</si>
  <si>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</si>
  <si>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</si>
  <si>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</si>
  <si>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</si>
  <si>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</si>
  <si>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</si>
  <si>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</si>
  <si>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</si>
  <si>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</si>
  <si>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</si>
  <si>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</si>
  <si>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</si>
  <si>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</si>
  <si>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</si>
  <si>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</si>
  <si>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</si>
  <si>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</si>
  <si>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</si>
  <si>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z celkové plochy přes 500 m2 strojně</t>
  </si>
  <si>
    <t>m2</t>
  </si>
  <si>
    <t>CS ÚRS 2024 02</t>
  </si>
  <si>
    <t>4</t>
  </si>
  <si>
    <t>-373597617</t>
  </si>
  <si>
    <t>PP</t>
  </si>
  <si>
    <t>Odstranění travin a rákosu strojně travin, při celkové ploše přes 500 m2</t>
  </si>
  <si>
    <t>P</t>
  </si>
  <si>
    <t>Poznámka k položce:_x000D_
Poznámka k položce: _x000D_
- včetně kompletní likvidace odpadu zhotovitelem,_x000D_
včetně naložení, odvozu, složení a příp. poplatků</t>
  </si>
  <si>
    <t>VV</t>
  </si>
  <si>
    <t>"pruhy podél stavby, prům. šířka 1,0 m" (2*258,0)*1,0</t>
  </si>
  <si>
    <t>111301111</t>
  </si>
  <si>
    <t>Sejmutí drnu tl do 100 mm s přemístěním do 50 m nebo naložením na dopravní prostředek</t>
  </si>
  <si>
    <t>1210337541</t>
  </si>
  <si>
    <t>Sejmutí drnu tl. do 100 mm, v jakékoliv ploše</t>
  </si>
  <si>
    <t>Poznámka k položce:_x000D_
Poznámka k položce:_x000D_
POZOR, tloušťka 200 mm!_x000D_
nevhodná zemina - odvoz na skládku zajištěnou zhotovitelem_x000D_
- včetně naložení a složení</t>
  </si>
  <si>
    <t>"tloušťka 200 mm, dle SVK" 64,17/0,2</t>
  </si>
  <si>
    <t>3</t>
  </si>
  <si>
    <t>112251103</t>
  </si>
  <si>
    <t>Odstranění pařezů průměru přes 500 do 700 mm</t>
  </si>
  <si>
    <t>kus</t>
  </si>
  <si>
    <t>-906115226</t>
  </si>
  <si>
    <t>Odstranění pařezů strojně s jejich vykopáním nebo vytrháním průměru přes 500 do 700 mm</t>
  </si>
  <si>
    <t>Poznámka k položce:_x000D_
Poznámka k položce:_x000D_
- odvoz na mezideponii (mezideponie není součástí_x000D_
stavby - zajišťuje zhotovitel) k dalšímu zpracování,_x000D_
pařezy se zlikvidují štěpkováním nebo frézováním _x000D_
(konečné využití štěpků zajistí zhotovitel),_x000D_
- cena je včetně případné likvidace kořenů_x000D_
- cena je včetně štěpkování pařezů či kořenů_x000D_
- cena je včetně veškeré dopravy, štěpkování i_x000D_
manipulace s dřevní hmotou</t>
  </si>
  <si>
    <t>"odstranění současných samostatných pařezů, odhadem" 1</t>
  </si>
  <si>
    <t>113107224</t>
  </si>
  <si>
    <t>Odstranění podkladu z kameniva drceného tl přes 300 do 400 mm strojně pl přes 200 m2</t>
  </si>
  <si>
    <t>-1579491822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</si>
  <si>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</si>
  <si>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Poznámka k položce:_x000D_
Poznámka k položce:_x000D_
- odstranění stávající konstrukce vozovky cesty_x000D_
  z nestmelených vrstev v tl. 300 mm (dalších odhadem_x000D_
  100 mm do celkové tl. 400 mm tvoří penetrační makadam_x000D_
  nebo asfaltový beton)_x000D_
- z toho odhadem 50% bude k použití ve stavbě = odvoz na _x000D_
  mezideponii (mezideponie není součástí stavby - zajišťuje zhotovitel)_x000D_
- včetně naložení a složení_x000D_
- zbývajících odhadem 50% nevhodná zemina =  odvoz na _x000D_
  skládku zajištěnou zhotovitelem_x000D_
- včetně naložení a složení</t>
  </si>
  <si>
    <t>"dle SVK"329,30/0,40</t>
  </si>
  <si>
    <t>5</t>
  </si>
  <si>
    <t>113107242</t>
  </si>
  <si>
    <t>Odstranění podkladu živičného tl přes 50 do 100 mm strojně pl přes 200 m2</t>
  </si>
  <si>
    <t>-1899563866</t>
  </si>
  <si>
    <t>Odstranění podkladů nebo krytů strojně plochy jednotlivě přes 200 m2 s přemístěním hmot na skládku na vzdálenost do 20 m nebo s naložením na dopravní prostředek živičných, o tl. vrstvy přes 50 do 100 mm</t>
  </si>
  <si>
    <t xml:space="preserve">Poznámka k položce:_x000D_
Poznámka k položce:_x000D_
- povrch stávající cesty z penetračního makadamu,_x000D_
  místy i z asfaltového betonu_x000D_
- tloušťka odhadem cca 100 mm_x000D_
- bude použito do aktivní zóny_x000D_
- odvoz na mezideponii k použití ve stavbě_x000D_
  (mezideponie není součástí stavby - zajišťuje zhotovitel)_x000D_
- včetně naložení a složení_x000D_
</t>
  </si>
  <si>
    <t>"povrch stávající cesty, dle SVK" 329,30/0,4</t>
  </si>
  <si>
    <t>6</t>
  </si>
  <si>
    <t>113108442</t>
  </si>
  <si>
    <t>Rozrytí krytu z kameniva bez zhutnění s živičným pojivem</t>
  </si>
  <si>
    <t>32473954</t>
  </si>
  <si>
    <t>Rozrytí vrstvy krytu nebo podkladu z kameniva bez zhutnění, bez vyrovnání rozrytého materiálu, pro jakékoliv tloušťky se živičným pojivem</t>
  </si>
  <si>
    <t>Poznámka k položce:_x000D_
Poznámka k položce: _x000D_
- úprava odstraněného PMH, resp. asfaltového krytu_x000D_
  na použitelnou frakci_x000D_
- způsob provedení si určí zhotovitel</t>
  </si>
  <si>
    <t>"dle položky č. 113107242" 823,25</t>
  </si>
  <si>
    <t>7</t>
  </si>
  <si>
    <t>115101201</t>
  </si>
  <si>
    <t>Čerpání vody na dopravní výšku do 10 m průměrný přítok do 500 l/min</t>
  </si>
  <si>
    <t>hod</t>
  </si>
  <si>
    <t>-2044371872</t>
  </si>
  <si>
    <t>Čerpání vody na dopravní výšku do 10 m s uvažovaným průměrným přítokem do 500 l/min</t>
  </si>
  <si>
    <t>Poznámka k položce:_x000D_
Poznámka k položce:_x000D_
čerpání vody při případném výronu podzemní vody_x000D_
- včetně pohotovosti čerpací soupravy</t>
  </si>
  <si>
    <t>"odhadem" 45</t>
  </si>
  <si>
    <t>8</t>
  </si>
  <si>
    <t>122151404</t>
  </si>
  <si>
    <t>Vykopávky v zemníku na suchu v hornině třídy těžitelnosti I skupiny 1 a 2 objem do 500 m3 strojně</t>
  </si>
  <si>
    <t>m3</t>
  </si>
  <si>
    <t>-1942466237</t>
  </si>
  <si>
    <t>Vykopávky v zemnících na suchu strojně zapažených i nezapažených v hornině třídy těžitelnosti I skupiny 1 a 2 přes 100 do 500 m3</t>
  </si>
  <si>
    <t>Poznámka k položce:_x000D_
Nákup a dovoz zeminy vhodné k ohumusování (ornice)_x000D_
- položka je včetně veškeré dopravy</t>
  </si>
  <si>
    <t>"dle položky č. 181351113" 516,0*0,15</t>
  </si>
  <si>
    <t>"dle položky č. 182351133" 84,267*0,15</t>
  </si>
  <si>
    <t>Součet</t>
  </si>
  <si>
    <t>9</t>
  </si>
  <si>
    <t>122252206</t>
  </si>
  <si>
    <t>Odkopávky a prokopávky nezapažené pro silnice a dálnice v hornině třídy těžitelnosti I objem do 5000 m3 strojně</t>
  </si>
  <si>
    <t>1516774993</t>
  </si>
  <si>
    <t>Odkopávky a prokopávky nezapažené pro silnice a dálnice strojně v hornině třídy těžitelnosti I přes 1 000 do 5 000 m3</t>
  </si>
  <si>
    <t>Poznámka k položce:_x000D_
Poznámka k položce:_x000D_
- odhadem 90% odkopávek = tř. I_x000D_
- nevhodná nebo přebytečná zemina - odvoz _x000D_
  na skládku zajištěnou zhotovitelem_x000D_
- zemina do násypů a zásypů - odvoz na mezideponii_x000D_
  (mezideponie není součástí stavby - zajišťuje zhotovitel)_x000D_
- včetně naložení a složení</t>
  </si>
  <si>
    <t>"dle SVK, z toho odhadem 90%" 169,0*0,9</t>
  </si>
  <si>
    <t>"výkop pro výměnu AZ pod polní cestou, zplanimetrováno" 1208,6*0,50*0,9</t>
  </si>
  <si>
    <t>"výkop pro konstr. a výměnu AZ sjezdů" (21+21+38)*0,90*0,9</t>
  </si>
  <si>
    <t>10</t>
  </si>
  <si>
    <t>122452205</t>
  </si>
  <si>
    <t>Odkopávky a prokopávky nezapažené pro silnice a dálnice v hornině třídy těžitelnosti II objem do 1000 m3 strojně</t>
  </si>
  <si>
    <t>10725762</t>
  </si>
  <si>
    <t>Odkopávky a prokopávky nezapažené pro silnice a dálnice strojně v hornině třídy těžitelnosti II přes 500 do 1 000 m3</t>
  </si>
  <si>
    <t>Poznámka k položce:_x000D_
Poznámka k položce:_x000D_
- odhadem 10% odkopávek = tř. II_x000D_
- odvoz na mezideponii k použití do násypů či zásypů_x000D_
- mezideponie není součástí stavby (zajišťuje zhotovitel)_x000D_
- položka je včetně naložení a složení</t>
  </si>
  <si>
    <t>"dle SVK, z toho tř. II odhadem 10%" 169,0*0,1</t>
  </si>
  <si>
    <t>"výkop pro výměnu AZ pod polní cestou, zplanimetrováno, tř. II 10%" 1208,60*0,50*0,1</t>
  </si>
  <si>
    <t>"výkop pro konstr. a výměnu AZ sjezdů" (21+21+38)*0,90*0,1</t>
  </si>
  <si>
    <t>11</t>
  </si>
  <si>
    <t>129001101</t>
  </si>
  <si>
    <t>Příplatek za ztížení odkopávky nebo prokopávky v blízkosti inženýrských sítí</t>
  </si>
  <si>
    <t>-1281567405</t>
  </si>
  <si>
    <t>Příplatek k cenám vykopávek za ztížení vykopávky v blízkosti podzemního vedení nebo výbušnin v horninách jakékoliv třídy</t>
  </si>
  <si>
    <t>Poznámka k položce:_x000D_
Poznámka k položce:_x000D_
- včetně případného ručního výkopu</t>
  </si>
  <si>
    <t>"v kořenovém prostoru stromů, 10 ks, odhadem" 10*(5*3*1)</t>
  </si>
  <si>
    <t>131251103</t>
  </si>
  <si>
    <t>Hloubení jam nezapažených v hornině třídy těžitelnosti I skupiny 3 objem do 100 m3 strojně</t>
  </si>
  <si>
    <t>-1696253250</t>
  </si>
  <si>
    <t>Hloubení nezapažených jam a zářezů strojně s urovnáním dna do předepsaného profilu a spádu v hornině třídy těžitelnosti I skupiny 3 přes 50 do 100 m3</t>
  </si>
  <si>
    <t>Poznámka k položce:_x000D_
Poznámka k položce:_x000D_
- odvoz na mezideponii_x000D_
  (mezideponie není součástí stavby - zajišťuje zhotovitel)_x000D_
- přebytečná zemina - odvoz na skládku zajištěnou zhotovitelem_x000D_
- položka je včetně naložení a složení</t>
  </si>
  <si>
    <t>"výkop pro vsakovací galerie a jámy, dle pol.č. 211531111" 25,0</t>
  </si>
  <si>
    <t>13</t>
  </si>
  <si>
    <t>162451106</t>
  </si>
  <si>
    <t>Vodorovné přemístění přes 1 500 do 2000 m výkopku/sypaniny z horniny třídy těžitelnosti I skupiny 1 až 3</t>
  </si>
  <si>
    <t>-1452476932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</si>
  <si>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</si>
  <si>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Poznámka k položce:_x000D_
Poznámka k položce:_x000D_
- přesun materiálů na mezideponii (mezideponie není_x000D_
  součástí stavby - zajišťuje zhotovitel)_x000D_
- přesun materiálů z mezideponie na stavbu</t>
  </si>
  <si>
    <t>"odhadem 150 mm nestmel. stávají vozovky" 329,30/0,40*0,15</t>
  </si>
  <si>
    <t>"rozbraný asfaltový kryt dle pol.č. 113107242, prům. tl. 100 mm" 823,25*0,10</t>
  </si>
  <si>
    <t>"dovoz materiálů z mezideponie (viz. výše)" 205,813</t>
  </si>
  <si>
    <t>"dovoz materiálu do násypů a zásypů, dle bilance ZP" 84,55</t>
  </si>
  <si>
    <t>"Součet" 205,813+205,813+84,55</t>
  </si>
  <si>
    <t>14</t>
  </si>
  <si>
    <t>162451126</t>
  </si>
  <si>
    <t>Vodorovné přemístění přes 1 500 do 2000 m výkopku/sypaniny z horniny třídy těžitelnosti II skupiny 4 a 5</t>
  </si>
  <si>
    <t>1307255959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</si>
  <si>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</si>
  <si>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"odkopávky tř. II" 84,53</t>
  </si>
  <si>
    <t>"přesun materiálu z mezideponie" 84,53</t>
  </si>
  <si>
    <t>15</t>
  </si>
  <si>
    <t>162651112</t>
  </si>
  <si>
    <t>Vodorovné přemístění přes 4 000 do 5000 m výkopku/sypaniny z horniny třídy těžitelnosti I skupiny 1 až 3</t>
  </si>
  <si>
    <t>856589524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</si>
  <si>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</si>
  <si>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Poznámka k položce:_x000D_
Poznámka k položce:_x000D_
Odvoz nevhodné či přebytečné zeminy na skládku_x000D_
zajištěnou zhotovitelem nebo určenou obcí_x000D_
Horní Stropnice</t>
  </si>
  <si>
    <t>"drny" 64,17</t>
  </si>
  <si>
    <t>"odkopávky tř. I, odečte se potřeba do násypů, vyjma II. tř." 760,77-84,55+84,53</t>
  </si>
  <si>
    <t>"materiál z hloubení jam a rýh" 25,0</t>
  </si>
  <si>
    <t>"rozebraná stávající vozovka, odh. tl. 150 mm" 329,30/0,40*0,15</t>
  </si>
  <si>
    <t>16</t>
  </si>
  <si>
    <t>166151101</t>
  </si>
  <si>
    <t>Přehození neulehlého výkopku z horniny třídy těžitelnosti I skupiny 1 až 3 strojně</t>
  </si>
  <si>
    <t>69357662</t>
  </si>
  <si>
    <t>Přehození neulehlého výkopku strojně z horniny třídy těžitelnosti I, skupiny 1 až 3</t>
  </si>
  <si>
    <t>"Příčný přehoz dle SVK" 5,25</t>
  </si>
  <si>
    <t>17</t>
  </si>
  <si>
    <t>171152111</t>
  </si>
  <si>
    <t>Uložení sypaniny z hornin nesoudržných a sypkých do násypů zhutněných v aktivní zóně silnic a dálnic</t>
  </si>
  <si>
    <t>-630902996</t>
  </si>
  <si>
    <t>Uložení sypaniny do zhutněných násypů pro silnice, dálnice a letiště s rozprostřením sypaniny ve vrstvách, s hrubým urovnáním a uzavřením povrchu násypu z hornin nesoudržných sypkých v aktivní zóně</t>
  </si>
  <si>
    <t>"využití odh. 150mm stáv. nestmel. vrstev vozovky, dle SVK" 329,30/0,40*0,15</t>
  </si>
  <si>
    <t>"využití odh. 100mm stáv. vrstvy z PMH nebo asfaltu, dle SVK" 329,30/0,40*0,10</t>
  </si>
  <si>
    <t>18</t>
  </si>
  <si>
    <t>171152112</t>
  </si>
  <si>
    <t>Uložení sypaniny z hornin nesoudržných a sypkých do násypů zhutněných mimo aktivní zónu silnic a dálnic</t>
  </si>
  <si>
    <t>-1118765420</t>
  </si>
  <si>
    <t>Uložení sypaniny do zhutněných násypů pro silnice, dálnice a letiště s rozprostřením sypaniny ve vrstvách, s hrubým urovnáním a uzavřením povrchu násypu z hornin nesoudržných sypkých mimo aktivní zónu</t>
  </si>
  <si>
    <t>"dle SVK" 5,25</t>
  </si>
  <si>
    <t>"další nespecifikované zásypy v trase, odhadem" 1,5</t>
  </si>
  <si>
    <t>19</t>
  </si>
  <si>
    <t>171152501</t>
  </si>
  <si>
    <t>Zhutnění podloží z hornin soudržných nebo nesoudržných pod násypy</t>
  </si>
  <si>
    <t>-2013021326</t>
  </si>
  <si>
    <t>Zhutnění podloží pod násypy z rostlé horniny třídy těžitelnosti I a II, skupiny 1 až 4 z hornin soudružných a nesoudržných</t>
  </si>
  <si>
    <t>"dle SVK" 95,5</t>
  </si>
  <si>
    <t>20</t>
  </si>
  <si>
    <t>171251101</t>
  </si>
  <si>
    <t>Uložení sypaniny do násypů nezhutněných strojně</t>
  </si>
  <si>
    <t>-962568348</t>
  </si>
  <si>
    <t>Uložení sypanin do násypů strojně s rozprostřením sypaniny ve vrstvách a s hrubým urovnáním nezhutněných jakékoliv třídy těžitelnosti</t>
  </si>
  <si>
    <t>Poznámka k položce:_x000D_
Poznámka k položce:_x000D_
použije se vhodný přebytečný materiál z výkopů</t>
  </si>
  <si>
    <t>"úprava terénu podél cesty, prům. šířka 1,0 m, prům. tl. 0,15 m" 2*258,0*1,00*0,15</t>
  </si>
  <si>
    <t>171251201</t>
  </si>
  <si>
    <t>Uložení sypaniny na skládky nebo meziskládky</t>
  </si>
  <si>
    <t>-663927594</t>
  </si>
  <si>
    <t>Uložení sypaniny na skládky nebo meziskládky bez hutnění s upravením uložené sypaniny do předepsaného tvaru</t>
  </si>
  <si>
    <t>Poznámka k položce:_x000D_
Uložení sypaniny nebo živičných materiálů na skládky_x000D_
nebo na mezideponie</t>
  </si>
  <si>
    <t>"odkopávky tř. I" 760,77</t>
  </si>
  <si>
    <t>"PMH nebo asfaltová vozovka" 329,30/0,40*0,10</t>
  </si>
  <si>
    <t>"rozebraná stávající nestmelená vozovka" 329,30/0,40*0,30</t>
  </si>
  <si>
    <t>22</t>
  </si>
  <si>
    <t>174251203</t>
  </si>
  <si>
    <t>Zásyp jam po pařezech D pařezů přes 500 do 700 mm strojně</t>
  </si>
  <si>
    <t>-1726224344</t>
  </si>
  <si>
    <t>Zásyp jam po pařezech strojně výkopkem z horniny získané při dobývání pařezů s hrubým urovnáním povrchu zasypávky průměru pařezu přes 500 do 700 mm</t>
  </si>
  <si>
    <t>Poznámka k položce:_x000D_
Poznámka k položce:_x000D_
- v případě nedostatku zeminy získané z dobývání_x000D_
  pařezů se použije přebytečná zemina z výkopu</t>
  </si>
  <si>
    <t>"dle pol. č. 112251103" 1</t>
  </si>
  <si>
    <t>23</t>
  </si>
  <si>
    <t>181151213</t>
  </si>
  <si>
    <t>Úprava zrnitosti ornice rozpojením balvanů tl vrstvy přes 150 do 200 mm v hornině třídy těžitelnosti I a II skupiny 1 až 4 pl přes 500 m2 strojně</t>
  </si>
  <si>
    <t>-1061498569</t>
  </si>
  <si>
    <t>Úprava zrnitosti zemin pláně rozpojením balvanů strojně v rovině nebo ve svahu sklonu do 1 : 5 při souvislé ploše přes 500 m2 v hornině třídy těžitelnosti I a II, skupiny 1 až 4, tl. vrstvy přes 150 do 200 mm</t>
  </si>
  <si>
    <t>Poznámka k položce:_x000D_
Poznámka k položce:_x000D_
Fragmentace vytěžených nestmelených vrstev_x000D_
stávající konstrukce vozovky na použitelnou frakci_x000D_
do aktivní zóny, odhadem v množství 50% _x000D_
z celkové tloušťky 300 mm_x000D_
- způsob fragmentace si určí zhotovitel</t>
  </si>
  <si>
    <t>"dle SVK, použitelná polovina tl. nestmel. vrstev stáv. voz." 329,30/0,4</t>
  </si>
  <si>
    <t>24</t>
  </si>
  <si>
    <t>181351113</t>
  </si>
  <si>
    <t>Rozprostření ornice tl vrstvy do 200 mm pl přes 500 m2 v rovině nebo ve svahu do 1:5 strojně</t>
  </si>
  <si>
    <t>733291316</t>
  </si>
  <si>
    <t>Rozprostření a urovnání ornice v rovině nebo ve svahu sklonu do 1:5 strojně při souvislé ploše přes 500 m2, tl. vrstvy do 200 mm</t>
  </si>
  <si>
    <t>"Úpravy terénu podél dokončené cesty, prům. š. 1,0m, tl. 150 mm" 2*258*1,0</t>
  </si>
  <si>
    <t>25</t>
  </si>
  <si>
    <t>181451121</t>
  </si>
  <si>
    <t>Založení lučního trávníku výsevem pl přes 1000 m2 v rovině a ve svahu do 1:5</t>
  </si>
  <si>
    <t>-1736441543</t>
  </si>
  <si>
    <t>Založení trávníku na půdě předem připravené plochy přes 1000 m2 výsevem včetně utažení lučního v rovině nebo na svahu do 1:5</t>
  </si>
  <si>
    <t>"dle položky č. 181351113" 516,0</t>
  </si>
  <si>
    <t>26</t>
  </si>
  <si>
    <t>M</t>
  </si>
  <si>
    <t>00572470</t>
  </si>
  <si>
    <t>osivo směs travní univerzál</t>
  </si>
  <si>
    <t>kg</t>
  </si>
  <si>
    <t>595057153</t>
  </si>
  <si>
    <t>517,105818268626*0,02 'Přepočtené koeficientem množství</t>
  </si>
  <si>
    <t>27</t>
  </si>
  <si>
    <t>181451123</t>
  </si>
  <si>
    <t>Založení lučního trávníku výsevem pl přes 1000 m2 ve svahu přes 1:2 do 1:1</t>
  </si>
  <si>
    <t>-1657986536</t>
  </si>
  <si>
    <t>Založení trávníku na půdě předem připravené plochy přes 1000 m2 výsevem včetně utažení lučního na svahu přes 1:2 do 1:1</t>
  </si>
  <si>
    <t>"rozprostření ornice na svahy, dle SVK" 12,64/0,15</t>
  </si>
  <si>
    <t>28</t>
  </si>
  <si>
    <t>-469184679</t>
  </si>
  <si>
    <t>84,267*0,02 'Přepočtené koeficientem množství</t>
  </si>
  <si>
    <t>29</t>
  </si>
  <si>
    <t>181951111</t>
  </si>
  <si>
    <t>Úprava pláně v hornině třídy těžitelnosti I skupiny 1 až 3 bez zhutnění strojně</t>
  </si>
  <si>
    <t>1353912767</t>
  </si>
  <si>
    <t>Úprava pláně vyrovnáním výškových rozdílů strojně v hornině třídy těžitelnosti I, skupiny 1 až 3 bez zhutnění</t>
  </si>
  <si>
    <t>30</t>
  </si>
  <si>
    <t>181951112</t>
  </si>
  <si>
    <t>Úprava pláně v hornině třídy těžitelnosti I skupiny 1 až 3 se zhutněním strojně</t>
  </si>
  <si>
    <t>678027710</t>
  </si>
  <si>
    <t>Úprava pláně vyrovnáním výškových rozdílů strojně v hornině třídy těžitelnosti I, skupiny 1 až 3 se zhutněním</t>
  </si>
  <si>
    <t>"Polní cesta, dle SVK, odhadem 90% tř. I" 1208,60*0,9</t>
  </si>
  <si>
    <t>"Sjezdy, vč. krajnice u penzionu, odhadem 90% tř. I" (21+21+38)*0,9</t>
  </si>
  <si>
    <t>31</t>
  </si>
  <si>
    <t>181951114</t>
  </si>
  <si>
    <t>Úprava pláně v hornině třídy těžitelnosti II skupiny 4 a 5 se zhutněním strojně</t>
  </si>
  <si>
    <t>-2073580895</t>
  </si>
  <si>
    <t>Úprava pláně vyrovnáním výškových rozdílů strojně v hornině třídy těžitelnosti II, skupiny 4 a 5 se zhutněním</t>
  </si>
  <si>
    <t>"Polní cesta, dle SVK, odhadem 10% tř. II" 1208,60*0,1</t>
  </si>
  <si>
    <t>"Sjezdy, vč. krajnice u penzionu, odhadem 10% tř. II" (21+21+38)*0,1</t>
  </si>
  <si>
    <t>32</t>
  </si>
  <si>
    <t>182151111</t>
  </si>
  <si>
    <t>Svahování v zářezech v hornině třídy těžitelnosti I skupiny 1 až 3 strojně</t>
  </si>
  <si>
    <t>1114993635</t>
  </si>
  <si>
    <t>Svahování trvalých svahů do projektovaných profilů strojně s potřebným přemístěním výkopku při svahování v zářezech v hornině třídy těžitelnosti I, skupiny 1 až 3</t>
  </si>
  <si>
    <t>"dle SVK" 19,58</t>
  </si>
  <si>
    <t>33</t>
  </si>
  <si>
    <t>182251101</t>
  </si>
  <si>
    <t>Svahování násypů strojně</t>
  </si>
  <si>
    <t>-1302095238</t>
  </si>
  <si>
    <t>Svahování trvalých svahů do projektovaných profilů strojně s potřebným přemístěním výkopku při svahování násypů v jakékoliv hornině</t>
  </si>
  <si>
    <t>"dle SVK" 65,06</t>
  </si>
  <si>
    <t>34</t>
  </si>
  <si>
    <t>182351133</t>
  </si>
  <si>
    <t>Rozprostření ornice pl přes 500 m2 ve svahu přes 1:5 tl vrstvy do 200 mm strojně</t>
  </si>
  <si>
    <t>1825326469</t>
  </si>
  <si>
    <t>Rozprostření a urovnání ornice ve svahu sklonu přes 1:5 strojně při souvislé ploše přes 500 m2, tl. vrstvy do 200 mm</t>
  </si>
  <si>
    <t>"Ornice na svahy v tl. 150 mm, dle SVK" 12,64/0,15</t>
  </si>
  <si>
    <t>35</t>
  </si>
  <si>
    <t>183151114</t>
  </si>
  <si>
    <t>Hloubení jam pro výsadbu dřevin strojně v rovině nebo ve svahu do 1:5 obj jamky přes 0,5 do 0,7 m3</t>
  </si>
  <si>
    <t>-1397251257</t>
  </si>
  <si>
    <t>Hloubení jam pro výsadbu dřevin strojně v rovině nebo ve svahu do 1:5, objem přes 0,50 do 0,70 m3</t>
  </si>
  <si>
    <t>Poznámka k položce:_x000D_
Poznámka k položce:_x000D_
kompletní likvidaci vyzískaného materiálu zajistí_x000D_
zhotovitel_x000D_
- položka je včetně veškeré manipulace,_x000D_
  dopravy a poplatků</t>
  </si>
  <si>
    <t>"Pro javor klen" 6</t>
  </si>
  <si>
    <t>36</t>
  </si>
  <si>
    <t>183205111</t>
  </si>
  <si>
    <t>Založení záhonu v rovině a svahu do 1:5 zemina skupiny 1 a 2</t>
  </si>
  <si>
    <t>67383500</t>
  </si>
  <si>
    <t>Založení záhonu pro výsadbu rostlin v rovině nebo na svahu do 1:5 v zemině skupiny 1 až 2</t>
  </si>
  <si>
    <t>"stromy, 0,5x1,0 m na strom" 6*0,50*1,0</t>
  </si>
  <si>
    <t>37</t>
  </si>
  <si>
    <t>184201112</t>
  </si>
  <si>
    <t>Výsadba stromu bez balu do jamky v kmene přes 1,8 do 2,5 m v rovině a svahu do 1:5</t>
  </si>
  <si>
    <t>1012027899</t>
  </si>
  <si>
    <t>Výsadba stromů bez balu do předem vyhloubené jamky se zalitím v rovině nebo na svahu do 1:5, při výšce kmene přes 1,8 do 2,5 m</t>
  </si>
  <si>
    <t>Poznámka k položce:_x000D_
POZNÁMKY K POLOŽCE: sazenice s balem!_x000D_
Výpěstky s balem o průměru min. 60 cm, obvodem kmínku 12-14 cm,_x000D_
s výškou kmínku min. 2,5 m, domácího původu_x000D_
- výpěstky I. jakosti_x000D_
- včetně kompletní likvidace přebytečného zemního materiálu_x000D_
  včetně jeho naložení, složení, uložení, dopravy a poplatků¨_x000D_
- včetně veškerých pomocných prací (výkop, mulčování, apod.)_x000D_
- včetně upevnění stromků ke 3 kůlům</t>
  </si>
  <si>
    <t>"javor klen" 6</t>
  </si>
  <si>
    <t>38</t>
  </si>
  <si>
    <t>RMAT0001</t>
  </si>
  <si>
    <t>Listnatý strom</t>
  </si>
  <si>
    <t>387679400</t>
  </si>
  <si>
    <t>Ovocný strom</t>
  </si>
  <si>
    <t xml:space="preserve">Poznámka k položce:_x000D_
Poznámka k položce: _x000D_
6x javor klen Acer pseudoplatanus_x000D_
</t>
  </si>
  <si>
    <t>39</t>
  </si>
  <si>
    <t>184215133</t>
  </si>
  <si>
    <t>Ukotvení kmene dřevin v rovině nebo na svahu do 1:5 třemi kůly D do 0,1 m dl přes 2 do 3 m</t>
  </si>
  <si>
    <t>1256040923</t>
  </si>
  <si>
    <t>Ukotvení dřeviny kůly v rovině nebo na svahu do 1:5 třemi kůly, délky přes 2 do 3 m</t>
  </si>
  <si>
    <t>Poznámka k položce:_x000D_
Poznámka k položce:_x000D_
délka kůlů min. 2,20 m + ukotvení do země,_x000D_
navíc 3x dřevěná půlená příčka délky 0,5 m_x000D_
u každého stromu</t>
  </si>
  <si>
    <t>40</t>
  </si>
  <si>
    <t>60591255</t>
  </si>
  <si>
    <t>kůl vyvazovací dřevěný impregnovaný D 8cm dl 2,5m</t>
  </si>
  <si>
    <t>867817276</t>
  </si>
  <si>
    <t>6*3 'Přepočtené koeficientem množství</t>
  </si>
  <si>
    <t>41</t>
  </si>
  <si>
    <t>184801121</t>
  </si>
  <si>
    <t>Ošetřování vysazených dřevin solitérních v rovině a svahu do 1:5</t>
  </si>
  <si>
    <t>-891494511</t>
  </si>
  <si>
    <t>Ošetření vysazených dřevin solitérních v rovině nebo na svahu do 1:5</t>
  </si>
  <si>
    <t>Poznámka k položce:_x000D_
Poznámka k položce: _x000D_
4x, podrobnosti dle technické zprávy</t>
  </si>
  <si>
    <t>6*4 'Přepočtené koeficientem množství</t>
  </si>
  <si>
    <t>42</t>
  </si>
  <si>
    <t>184813121</t>
  </si>
  <si>
    <t>Ochrana dřevin před okusem ručně pletivem v rovině a svahu do 1:5</t>
  </si>
  <si>
    <t>-1266077334</t>
  </si>
  <si>
    <t>Ochrana dřevin před okusem zvěří ručně v rovině nebo ve svahu do 1:5, pletivem, výšky do 2 m</t>
  </si>
  <si>
    <t>Poznámka k položce:_x000D_
Poznámka k položce:_x000D_
Plastová chránička výšky 150 cm_x000D_
a "králičí" pozinkované pletivo o velikosti ok 25 mm_x000D_
a průměru drátů 0,8 mm, výška pletiva 2,30 m/1 strom</t>
  </si>
  <si>
    <t>43</t>
  </si>
  <si>
    <t>184816111</t>
  </si>
  <si>
    <t>Hnojení sazenic průmyslovými hnojivy do 0,25 kg k jedné sazenici</t>
  </si>
  <si>
    <t>2116626776</t>
  </si>
  <si>
    <t>Hnojení sazenic průmyslovými hnojivy v množství do 0,25 kg k jedné sazenici</t>
  </si>
  <si>
    <t>44</t>
  </si>
  <si>
    <t>25191155</t>
  </si>
  <si>
    <t>hnojivo průmyslové</t>
  </si>
  <si>
    <t>-1456605891</t>
  </si>
  <si>
    <t>6*0,25 'Přepočtené koeficientem množství</t>
  </si>
  <si>
    <t>45</t>
  </si>
  <si>
    <t>184911431</t>
  </si>
  <si>
    <t>Mulčování rostlin kůrou tl přes 0,1 do 0,15 m v rovině a svahu do 1:5</t>
  </si>
  <si>
    <t>892450121</t>
  </si>
  <si>
    <t>Mulčování vysazených rostlin mulčovací kůrou, tl. přes 100 do 150 mm v rovině nebo na svahu do 1:5</t>
  </si>
  <si>
    <t>Poznámka k položce:_x000D_
Poznámka k položce:_x000D_
- mulčování vrstvou tříděné borové kůry v tl. min. 10 cm_x000D_
  po slehnutí_x000D_
- mulčování musí mít účinek 2 roky po převzetí</t>
  </si>
  <si>
    <t>"mulčování v ploše 0,5*1,0 m / strom" 6*0,50*1,0</t>
  </si>
  <si>
    <t>46</t>
  </si>
  <si>
    <t>10391100</t>
  </si>
  <si>
    <t>kůra mulčovací VL</t>
  </si>
  <si>
    <t>1588583356</t>
  </si>
  <si>
    <t>3*0,153 'Přepočtené koeficientem množství</t>
  </si>
  <si>
    <t>47</t>
  </si>
  <si>
    <t>185803111</t>
  </si>
  <si>
    <t>Ošetření trávníku shrabáním v rovině a svahu do 1:5</t>
  </si>
  <si>
    <t>-130930776</t>
  </si>
  <si>
    <t>Ošetření trávníku jednorázové v rovině nebo na svahu do 1:5</t>
  </si>
  <si>
    <t>"dle položky č. 181451121" 516,0</t>
  </si>
  <si>
    <t>48</t>
  </si>
  <si>
    <t>185803113</t>
  </si>
  <si>
    <t>Ošetření trávníku shrabáním ve svahu přes 1:2 do 1:1</t>
  </si>
  <si>
    <t>987534180</t>
  </si>
  <si>
    <t>Ošetření trávníku jednorázové na svahu přes 1:2 do 1:1</t>
  </si>
  <si>
    <t>"dle položky č. 181451123" 84,267</t>
  </si>
  <si>
    <t>49</t>
  </si>
  <si>
    <t>185804311</t>
  </si>
  <si>
    <t>Zalití rostlin vodou plocha do 20 m2</t>
  </si>
  <si>
    <t>320206873</t>
  </si>
  <si>
    <t>Zalití rostlin vodou plochy záhonů jednotlivě do 20 m2</t>
  </si>
  <si>
    <t>"5x zalití vysazených stromů 20l/ks" 0,02*5*6</t>
  </si>
  <si>
    <t>50</t>
  </si>
  <si>
    <t>185804312</t>
  </si>
  <si>
    <t>Zalití rostlin vodou plocha přes 20 m2</t>
  </si>
  <si>
    <t>1040744003</t>
  </si>
  <si>
    <t>Zalití rostlin vodou plochy záhonů jednotlivě přes 20 m2</t>
  </si>
  <si>
    <t>"2x zalití, 3l/m2, dle položky č. 185803111" 516,0*2*3*0,001</t>
  </si>
  <si>
    <t>"2x zalití, 3l/m2, dle položky č. 185803113" 84,267*2*3*0,001</t>
  </si>
  <si>
    <t>Zakládání</t>
  </si>
  <si>
    <t>51</t>
  </si>
  <si>
    <t>211531111</t>
  </si>
  <si>
    <t>Výplň odvodňovacích žeber nebo trativodů kamenivem hrubým drceným frakce 16 až 63 mm</t>
  </si>
  <si>
    <t>-1333397775</t>
  </si>
  <si>
    <t>Výplň kamenivem do rýh odvodňovacích žeber nebo trativodů bez zhutnění, s úpravou povrchu výplně kamenivem hrubým drceným frakce 16 až 63 mm</t>
  </si>
  <si>
    <t>Poznámka k položce:_x000D_
Poznámka k položce: _x000D_
HDK 16/32</t>
  </si>
  <si>
    <t>"Výplň vsakovacích galerií" 1*(7*2,0*1,5)</t>
  </si>
  <si>
    <t>"Výplň vsakovacích jam" 2*(2*1*1)</t>
  </si>
  <si>
    <t>52</t>
  </si>
  <si>
    <t>211971122</t>
  </si>
  <si>
    <t>Zřízení opláštění žeber nebo trativodů geotextilií v rýze nebo zářezu přes 1:2 š přes 2,5 m</t>
  </si>
  <si>
    <t>-101438137</t>
  </si>
  <si>
    <t>Zřízení opláštění výplně z geotextilie odvodňovacích žeber nebo trativodů v rýze nebo zářezu se stěnami svislými nebo šikmými o sklonu přes 1:2 při rozvinuté šířce opláštění přes 2,5 m</t>
  </si>
  <si>
    <t>"Obalení drenážní rýhy trativodů vč. přesahů 10%" 263*(0,5+0,8+0,5+0,8)*1,1</t>
  </si>
  <si>
    <t>"Obalení vsakovacích galerií, vč. přesahů 10%" 1*((2*7*2,0)+(2*7*1,5))*1,1</t>
  </si>
  <si>
    <t>"Obalení vsakovacích jam, vč. přesahů 10%" 2*(4*2*1)*1,1</t>
  </si>
  <si>
    <t>53</t>
  </si>
  <si>
    <t>69311080</t>
  </si>
  <si>
    <t>geotextilie netkaná separační, ochranná, filtrační, drenážní PES 200g/m2</t>
  </si>
  <si>
    <t>1724085967</t>
  </si>
  <si>
    <t>Poznámka k položce:_x000D_
Poznámka k položce: _x000D_
geotextilie na obalení drenážní rýhy trativodů</t>
  </si>
  <si>
    <t>823,68*1,1845 'Přepočtené koeficientem množství</t>
  </si>
  <si>
    <t>54</t>
  </si>
  <si>
    <t>212752501</t>
  </si>
  <si>
    <t>Trativod z drenážních trubek korugovaných PP SN 8 perforace 360° včetně lože otevřený výkop DN 150 pro liniové stavby</t>
  </si>
  <si>
    <t>m</t>
  </si>
  <si>
    <t>622424111</t>
  </si>
  <si>
    <t>Trativody z drenážních trubek pro liniové stavby a komunikace se zřízením štěrkového lože pod trubky a s jejich obsypem v otevřeném výkopu trubka korugovaná PP SN 8 celoperforovaná 360° DN 150</t>
  </si>
  <si>
    <t>Poznámka k položce:_x000D_
Poznámka k položce:_x000D_
Drenáž DN(ID) 150 mm z polyethylenu (PE),_x000D_
celoperforovaná, flexibilní, černá barva,_x000D_
s vysokou mechanickou a chemickou odolností._x000D_
Uložena do lože ze štěrkodrti 0/22 mm tl. 100 mm, _x000D_
s obsypem z HDK 8/32 tl. min. 100 mm_x000D_
nad potrubím a se zásypem rýhy z HDK 16/32, ČSN EN 13242+A1._x000D_
Drenážní rýha bude obalena netkanou filtrační geotextilií_x000D_
o plošné hmotnosti min. 190 g/m2._x000D_
Drenáž bude vyústěna do svahu, vsakovacích galerií či jam._x000D_
V místech příčných přejezdů bude drenáž obetonována betonem_x000D_
C20/25-XF3 v tloušťce 100 mm._x000D_
- Kompletní provedení drenáží_x000D_
- Položka je včetně veškerých zemních prací, potřebného materiálu,_x000D_
  dopravy._x000D_
- Položka je včetně všech zásypových materiálů a lože, jejich_x000D_
  nákupu, dovozu a realizace._x000D_
- Položka je včetně kompletní likvidace případného vyzískaného_x000D_
  materiálu a poplatků.</t>
  </si>
  <si>
    <t>"Délka" 245+18</t>
  </si>
  <si>
    <t>55</t>
  </si>
  <si>
    <t>213141112</t>
  </si>
  <si>
    <t>Zřízení vrstvy z geotextilie v rovině nebo ve sklonu do 1:5 š přes 3 do 6 m</t>
  </si>
  <si>
    <t>-1404445993</t>
  </si>
  <si>
    <t>Zřízení vrstvy z geotextilie filtrační, separační, odvodňovací, ochranné, výztužné nebo protierozní v rovině nebo ve sklonu do 1:5, šířky přes 3 do 6 m</t>
  </si>
  <si>
    <t>"V ploše výměny aktivní zóny, cesta a sjezdy" 1208,60+80,0</t>
  </si>
  <si>
    <t>"Svislé části a zabalení okrajů" 258*2*(0,5+0,5)</t>
  </si>
  <si>
    <t>56</t>
  </si>
  <si>
    <t>69311070</t>
  </si>
  <si>
    <t>geotextilie netkaná separační, ochranná, filtrační, drenážní PP 400g/m2</t>
  </si>
  <si>
    <t>1909182674</t>
  </si>
  <si>
    <t>Poznámka k položce:_x000D_
Poznámka k položce:_x000D_
Netkaná geotextilie dle TP 97 z polypropylenu (PP)_x000D_
se separační a ochrannou funkcí, plošná hmotnost min. 400 g/m2,_x000D_
pevnost v tahu podélně/příčně min. 10 kN/m,_x000D_
odolnost proti statickému protržení (zkouška CBR) min. 2 kN.</t>
  </si>
  <si>
    <t>1804,6*1,1845 'Přepočtené koeficientem množství</t>
  </si>
  <si>
    <t>Komunikace pozemní</t>
  </si>
  <si>
    <t>57</t>
  </si>
  <si>
    <t>564671111</t>
  </si>
  <si>
    <t>Podklad z kameniva hrubého drceného vel. 63-125 mm plochy přes 100 m2 tl 250 mm</t>
  </si>
  <si>
    <t>1951236911</t>
  </si>
  <si>
    <t>Podklad z kameniva hrubého drceného vel. 63-125 mm, s rozprostřením a zhutněním plochy přes 100 m2, po zhutnění tl. 250 mm</t>
  </si>
  <si>
    <t>Poznámka k položce:_x000D_
Poznámka k položce:_x000D_
- hrubé drcené kamenivo frakce 0/125 vhodné do AZ_x000D_
  dle ČSN 73 6133_x000D_
- výměna aktivní zóny v celkové tloušťce 500 mm_x000D_
  (zbývající tloušťku 250 mm budou tvořit využité _x000D_
  rozebrané vrstvy stávající vozovky - vykázáno v položce_x000D_
  č. 171152111)_x000D_
- plochy zplanimetrovány_x000D_
- vč. promíchání nakupovaného materiálu a vyzískaného materiálu a s_x000D_
tím spojených prací_x000D_
- nakupovaný materiál vhodný do AZ dle ČSN 73 6133, _x000D_
  musí být dodržen čl. 9.2.6 ČSN 736133_x000D_
- včetně nákupu a dovozu materiálu_x000D_
- včetně zhutnění na 100% PS a úpravy parapláně_x000D_
- cena je včetně veškeré dopravy</t>
  </si>
  <si>
    <t>"Pod polní cestou" 1208,60</t>
  </si>
  <si>
    <t>"Pod sjezdy, zahrnuje i krajnici u penzionu" (21+21+38)</t>
  </si>
  <si>
    <t>"Chybějící kubatura (plocha) dle použitých stáv. vrstev" 1288,60-823,25</t>
  </si>
  <si>
    <t>"Součet" 1288,60+465,35</t>
  </si>
  <si>
    <t>58</t>
  </si>
  <si>
    <t>564851111</t>
  </si>
  <si>
    <t>Podklad ze štěrkodrtě ŠD plochy přes 100 m2 tl 150 mm</t>
  </si>
  <si>
    <t>-608367112</t>
  </si>
  <si>
    <t>Podklad ze štěrkodrti ŠD s rozprostřením a zhutněním plochy přes 100 m2, po zhutnění tl. 150 mm</t>
  </si>
  <si>
    <t>Poznámka k položce:_x000D_
Poznámka k položce: _x000D_
ŠDb 0/32 tl. 150 mm_x000D_
plochy zplanimetrovány, _x000D_
zahrnují rozšíření vrstev dle VL</t>
  </si>
  <si>
    <t>"Polní cesta" 1060,90</t>
  </si>
  <si>
    <t>"Sjezdy, zahrnuje i zpevněnou krajnici před penzionem" 17+17+36</t>
  </si>
  <si>
    <t>59</t>
  </si>
  <si>
    <t>564851114</t>
  </si>
  <si>
    <t>Podklad ze štěrkodrtě ŠD plochy přes 100 m2 tl 180 mm</t>
  </si>
  <si>
    <t>-1266905832</t>
  </si>
  <si>
    <t>Podklad ze štěrkodrti ŠD s rozprostřením a zhutněním plochy přes 100 m2, po zhutnění tl. 180 mm</t>
  </si>
  <si>
    <t xml:space="preserve">Poznámka k položce:_x000D_
Poznámka k položce: _x000D_
- ŠDb 0/63, průměrná tl. 180 mm (zohledněn sklon pláně),_x000D_
- plochy zplanimetrovány, zahrnují rozšíření vrstev dle VL_x000D_
</t>
  </si>
  <si>
    <t>"Polní cesta" 1208,60</t>
  </si>
  <si>
    <t>"Sjezdy, zahrnuje i zpevněnou krajnici před penzionem" 21+21+38</t>
  </si>
  <si>
    <t>60</t>
  </si>
  <si>
    <t>569851111</t>
  </si>
  <si>
    <t>Zpevnění krajnic štěrkodrtí tl 150 mm</t>
  </si>
  <si>
    <t>847968543</t>
  </si>
  <si>
    <t>Zpevnění krajnic nebo komunikací pro pěší s rozprostřením a zhutněním, po zhutnění štěrkodrtí tl. 150 mm</t>
  </si>
  <si>
    <t>Poznámka k položce:_x000D_
Poznámka k položce: _x000D_
ŠDb 0/32 Gn tl. 150 mm_x000D_
- ve výpočtu uvažována střední šířka 0,60 m_x000D_
- včetně nákupu a dovozu materiálu_x000D_
- včetně rozprostření a zhutnění_x000D_
- cena je včetně veškeré dopravy</t>
  </si>
  <si>
    <t>"Podél polní cesty" 2*258*0,60</t>
  </si>
  <si>
    <t>"Podél sjezdů" (1,5+1,5+1,5)*0,60</t>
  </si>
  <si>
    <t>61</t>
  </si>
  <si>
    <t>569903311</t>
  </si>
  <si>
    <t>Zřízení zemních krajnic se zhutněním</t>
  </si>
  <si>
    <t>-383277056</t>
  </si>
  <si>
    <t>Zřízení zemních krajnic z hornin jakékoliv třídy se zhutněním</t>
  </si>
  <si>
    <t>Poznámka k položce:_x000D_
Poznámka k položce:_x000D_
Zemina alespoň podmínečně vhodná nebo lepší_x000D_
dle ČSN 73 6133, v souladu s TKP kap. 4_x000D_
- včetně zhutnění na 100% PS_x000D_
- položka je včetně nákupu a dovozu vhodné zeminy</t>
  </si>
  <si>
    <t>"průměrná plocha v jednom řezu = 0,15 m2" 258,0*2*0,15</t>
  </si>
  <si>
    <t>"podél sjezdů" (1,5+1,5+1,5+1,5+1)*0,15</t>
  </si>
  <si>
    <t>62</t>
  </si>
  <si>
    <t>573191111</t>
  </si>
  <si>
    <t>Postřik infiltrační kationaktivní emulzí v množství 1 kg/m2</t>
  </si>
  <si>
    <t>-830169137</t>
  </si>
  <si>
    <t>Postřik infiltrační kationaktivní emulzí v množství 1,00 kg/m2</t>
  </si>
  <si>
    <t>Poznámka k položce:_x000D_
Poznámka k položce: _x000D_
PI-E, C 60 B5, 0,70 kg/m2 po vyštěpení</t>
  </si>
  <si>
    <t>"Na vrstvě ŠDb 0/32 Ge" 1130,90</t>
  </si>
  <si>
    <t>63</t>
  </si>
  <si>
    <t>573451115</t>
  </si>
  <si>
    <t>Dvojitý nátěr z asfaltu v množství 2,7 kg/m2 s posypem</t>
  </si>
  <si>
    <t>-370205026</t>
  </si>
  <si>
    <t>Dvojitý nátěr DN s posypem kamenivem a se zaválcováním z asfaltu silničního, v množství 2,7 kg/m2</t>
  </si>
  <si>
    <t>Poznámka k položce:_x000D_
Poznámka k položce: _x000D_
Asfaltový nátěr dvojvrstvý, DV, tl. 20 mm_x000D_
frakce kameniva 4/8 množství 12kg/m2, 1,5 kg/m2 zbytkového pojiva_x000D_
frakce kameniva 2/4 množství 8kg/m2, 1,2 kg/m2 zbytkového pojiva,_x000D_
plochy zplanimetrovány</t>
  </si>
  <si>
    <t>"polní cesta" 837</t>
  </si>
  <si>
    <t>"sjezdy, zahrnuje i zpevněnou krajnici před penzionem" 12+12+34</t>
  </si>
  <si>
    <t>64</t>
  </si>
  <si>
    <t>574391112</t>
  </si>
  <si>
    <t>Penetrační makadam hrubý PMH tl 120 mm</t>
  </si>
  <si>
    <t>238444908</t>
  </si>
  <si>
    <t>Penetrační makadam PM s rozprostřením kameniva na sucho, s prolitím živicí, s posypem drtí a se zhutněním hrubý (PMH) z kameniva hrubého drceného, po zhutnění tl. 120 mm</t>
  </si>
  <si>
    <t>Poznámka k položce:_x000D_
Poznámka k položce: _x000D_
PMH, tl. 120 mm,_x000D_
kostra 32/63, výplň 11/16, pojivo silniční asfalt 100/150 (6 kg/m2),_x000D_
plochy zplanimetrovány, _x000D_
zahrnují rozšíření vrstev dle VL</t>
  </si>
  <si>
    <t>"Polní cesta" 931,0</t>
  </si>
  <si>
    <t>"Sjezdy, zahrnuje i zpevněnou krajnici před penzionem" 14+14+35</t>
  </si>
  <si>
    <t>Trubní vedení</t>
  </si>
  <si>
    <t>65</t>
  </si>
  <si>
    <t>895270101</t>
  </si>
  <si>
    <t>Proplachovací a kontrolní šachta z PE-HD pro drenáže liniových staveb šachtové dno DN 400/250 průchozí</t>
  </si>
  <si>
    <t>-459012885</t>
  </si>
  <si>
    <t>Proplachovací a kontrolní šachta z PE-HD pro drenáže liniových staveb DN 400 užitné výšky do 500 mm šachtové dno (DN šachty/DN vedení) DN 400/250 průchozí</t>
  </si>
  <si>
    <t>Poznámka k položce:_x000D_
Poznámka k položce:_x000D_
Korugovaná revizní šachta DN 400 z polypropylenu (PP)_x000D_
s teleskopickým adaptérem a poklopem na zatížení D400 (40t)_x000D_
- kompletní dodávka a osazení_x000D_
- včetně všech materiálů a komponentů_x000D_
- včetně napojení drenážních potrubí, včetně příp. vrtání a těsnění_x000D_
- včetně všech zemních prací_x000D_
- včetně veškeré dopravy a případných poplatků</t>
  </si>
  <si>
    <t>"Drenážní šachtice" 2</t>
  </si>
  <si>
    <t>66</t>
  </si>
  <si>
    <t>895270131</t>
  </si>
  <si>
    <t>Proplachovací a kontrolní šachta z PE-HD DN 400 pro drenáže liniových staveb šachtové prodloužení světlé hloubky 3000 mm</t>
  </si>
  <si>
    <t>613984923</t>
  </si>
  <si>
    <t>Proplachovací a kontrolní šachta z PE-HD pro drenáže liniových staveb DN 400 užitné výšky do 500 mm šachtové prodloužení světlé hloubky 3000 mm</t>
  </si>
  <si>
    <t>"Příplatek za celkovou hloubku (stavební výšku) šachty cca 1,20 m" 2</t>
  </si>
  <si>
    <t>67</t>
  </si>
  <si>
    <t>895270135</t>
  </si>
  <si>
    <t>Příplatek k rourám proplachovací a kontrolní šachty z PE-HD DN 400 pro drenáže liniových staveb za uříznutí šachtové roury</t>
  </si>
  <si>
    <t>-746917227</t>
  </si>
  <si>
    <t>Proplachovací a kontrolní šachta z PE-HD pro drenáže liniových staveb DN 400 užitné výšky do 500 mm Příplatek k ceně -0131 za uříznutí šachtového prodloužení</t>
  </si>
  <si>
    <t>68</t>
  </si>
  <si>
    <t>895270224</t>
  </si>
  <si>
    <t>Proplachovací a kontrolní šachta z PE-HD DN 400 pro drenáže liniových staveb poklop litinový pro třídu zatížení D 400</t>
  </si>
  <si>
    <t>1116840135</t>
  </si>
  <si>
    <t>Proplachovací a kontrolní šachta z PE-HD pro drenáže liniových staveb DN 400 užitné výšky do 500 mm poklop litinový pro třídu zatížení D 400</t>
  </si>
  <si>
    <t>Poznámka k položce:_x000D_
Poznámka k položce:_x000D_
Litinový poklop na zatížení D400 (40t)</t>
  </si>
  <si>
    <t>"Poklop drenážní šachtice" 2</t>
  </si>
  <si>
    <t>Ostatní konstrukce a práce, bourání</t>
  </si>
  <si>
    <t>69</t>
  </si>
  <si>
    <t>912211111</t>
  </si>
  <si>
    <t>Montáž směrového sloupku silničního plastového prosté uložení bez betonového základu</t>
  </si>
  <si>
    <t>727087307</t>
  </si>
  <si>
    <t>Montáž směrového sloupku plastového s odrazkou prostým uložením bez betonového základu silničního</t>
  </si>
  <si>
    <t>Poznámka k položce:_x000D_
Poznámka k položce:_x000D_
Červený směrový kruhový sloupek Z11g</t>
  </si>
  <si>
    <t>2,0</t>
  </si>
  <si>
    <t>70</t>
  </si>
  <si>
    <t>40445162</t>
  </si>
  <si>
    <t>sloupek směrový silniční plastový 1,0m</t>
  </si>
  <si>
    <t>-1293305715</t>
  </si>
  <si>
    <t>71</t>
  </si>
  <si>
    <t>914111111</t>
  </si>
  <si>
    <t>Montáž svislé dopravní značky do velikosti 1 m2 objímkami na sloupek nebo konzolu</t>
  </si>
  <si>
    <t>1370098639</t>
  </si>
  <si>
    <t>Montáž svislé dopravní značky základní velikosti do 1 m2 objímkami na sloupky nebo konzoly</t>
  </si>
  <si>
    <t>Poznámka k položce:_x000D_
Poznámka k položce:_x000D_
Dopravní značky B20a (20 km/h)</t>
  </si>
  <si>
    <t>72</t>
  </si>
  <si>
    <t>40445619</t>
  </si>
  <si>
    <t>zákazové, příkazové dopravní značky B1-B34, C1-15 500mm</t>
  </si>
  <si>
    <t>881108506</t>
  </si>
  <si>
    <t>73</t>
  </si>
  <si>
    <t>914511112</t>
  </si>
  <si>
    <t>Montáž sloupku dopravních značek délky do 3,5 m s betonovým základem a patkou D 60 mm</t>
  </si>
  <si>
    <t>-167579488</t>
  </si>
  <si>
    <t>Montáž sloupku dopravních značek délky do 3,5 m do hliníkové patky pro sloupek D 60 mm</t>
  </si>
  <si>
    <t>74</t>
  </si>
  <si>
    <t>40445225</t>
  </si>
  <si>
    <t>sloupek pro dopravní značku Zn D 60mm v 3,5m</t>
  </si>
  <si>
    <t>-338740695</t>
  </si>
  <si>
    <t>Poznámka k položce:_x000D_
Poznámka k položce:_x000D_
- včetně patky</t>
  </si>
  <si>
    <t>75</t>
  </si>
  <si>
    <t>919112233</t>
  </si>
  <si>
    <t>Řezání spár pro vytvoření komůrky š 20 mm hl 40 mm pro těsnící zálivku v živičném krytu</t>
  </si>
  <si>
    <t>-957310472</t>
  </si>
  <si>
    <t>Řezání dilatačních spár v živičném krytu vytvoření komůrky pro těsnící zálivku šířky 20 mm, hloubky 40 mm</t>
  </si>
  <si>
    <t>"Napojení na ZÚ" 2,95</t>
  </si>
  <si>
    <t>"V napojení sjezdů na cestu" 8+8+33</t>
  </si>
  <si>
    <t>76</t>
  </si>
  <si>
    <t>919122132</t>
  </si>
  <si>
    <t>Těsnění spár zálivkou za tepla pro komůrky š 20 mm hl 40 mm s těsnicím profilem</t>
  </si>
  <si>
    <t>1708705870</t>
  </si>
  <si>
    <t>Utěsnění dilatačních spár zálivkou za tepla v cementobetonovém nebo živičném krytu včetně adhezního nátěru s těsnicím profilem pod zálivkou, pro komůrky šířky 20 mm, hloubky 40 mm</t>
  </si>
  <si>
    <t>Poznámka k položce:_x000D_
Poznámka k položce:_x000D_
Trvale pružná modifikovaná asfaltová zálivka za horka.</t>
  </si>
  <si>
    <t>"Utěsnění řezaných spár" 51,95</t>
  </si>
  <si>
    <t>77</t>
  </si>
  <si>
    <t>938908411</t>
  </si>
  <si>
    <t>Čištění vozovek splachováním vodou</t>
  </si>
  <si>
    <t>-1975044868</t>
  </si>
  <si>
    <t>Čištění vozovek splachováním vodou povrchu podkladu nebo krytu živičného, betonového nebo dlážděného</t>
  </si>
  <si>
    <t>Poznámka k položce:_x000D_
Poznámka k položce:_x000D_
Očištění stávající cesty na začátku úpravy _x000D_
pro řádné napojení rekonstruované polní cesty,_x000D_
pruh délky 2,0 m na šířku cesty</t>
  </si>
  <si>
    <t>1*3,0*2,0</t>
  </si>
  <si>
    <t>78</t>
  </si>
  <si>
    <t>939291013</t>
  </si>
  <si>
    <t>Obetonování konstrukcí pozemních komunikací z betonu prostého tř. C 20/25</t>
  </si>
  <si>
    <t>2000682603</t>
  </si>
  <si>
    <t>Obetonování konstrukcí pozemních komunikací z betonu prostého bez zvláštních nároků na prostředí tř. C 20/25</t>
  </si>
  <si>
    <t>Poznámka k položce:_x000D_
Poznámka k položce:_x000D_
Beton C20/25-XF3 tl. 100 mm</t>
  </si>
  <si>
    <t>"Obetonování přejížděných drenáží ve sjezdech" (8+8+33)*0,5*0,1</t>
  </si>
  <si>
    <t>997</t>
  </si>
  <si>
    <t>Přesun sutě</t>
  </si>
  <si>
    <t>79</t>
  </si>
  <si>
    <t>997221612</t>
  </si>
  <si>
    <t>Nakládání vybouraných hmot na dopravní prostředky pro vodorovnou dopravu</t>
  </si>
  <si>
    <t>t</t>
  </si>
  <si>
    <t>-1673111354</t>
  </si>
  <si>
    <t>Nakládání na dopravní prostředky pro vodorovnou dopravu vybouraných hmot</t>
  </si>
  <si>
    <t>80</t>
  </si>
  <si>
    <t>997221655</t>
  </si>
  <si>
    <t>Poplatek za uložení na skládce (skládkovné) zeminy a kamení kód odpadu 17 05 04</t>
  </si>
  <si>
    <t>-1021959316</t>
  </si>
  <si>
    <t>Poplatek za uložení stavebního odpadu na skládce (skládkovné) zeminy a kamení zatříděného do Katalogu odpadů pod kódem 17 05 04</t>
  </si>
  <si>
    <t>"přebytek dle bilance zemních prací" (870,30-84,55)*1,6</t>
  </si>
  <si>
    <t>"nevhodná zemina (drny)" 64,17*1,6</t>
  </si>
  <si>
    <t>"nevhodná část nestmel. vrstev stáv. vozovky" 329,30/0,40*0,15*1,6</t>
  </si>
  <si>
    <t>81</t>
  </si>
  <si>
    <t>997221862</t>
  </si>
  <si>
    <t>Poplatek za uložení na recyklační skládce (skládkovné) stavebního odpadu z armovaného betonu pod kódem 17 01 01</t>
  </si>
  <si>
    <t>-1508220486</t>
  </si>
  <si>
    <t>Poplatek za uložení stavebního odpadu na recyklační skládce (skládkovné) z armovaného betonu zatříděného do Katalogu odpadů pod kódem 17 01 01</t>
  </si>
  <si>
    <t>82</t>
  </si>
  <si>
    <t>997231111</t>
  </si>
  <si>
    <t>Vodorovná doprava suti a vybouraných hmot do 1 km</t>
  </si>
  <si>
    <t>-1964768733</t>
  </si>
  <si>
    <t>Vodorovná doprava suti a vybouraných hmot s vyložením a hrubým urovnáním na vzdálenost do 1 km</t>
  </si>
  <si>
    <t>83</t>
  </si>
  <si>
    <t>997231119</t>
  </si>
  <si>
    <t>Příplatek ZKD 1 km vodorovné dopravy suti a vybouraných hmot</t>
  </si>
  <si>
    <t>-576143422</t>
  </si>
  <si>
    <t>Vodorovná doprava suti a vybouraných hmot s vyložením a hrubým urovnáním na vzdálenost Příplatek k cenám za každý další započatý 1 km</t>
  </si>
  <si>
    <t>998</t>
  </si>
  <si>
    <t>Přesun hmot</t>
  </si>
  <si>
    <t>84</t>
  </si>
  <si>
    <t>998225111</t>
  </si>
  <si>
    <t>Přesun hmot pro pozemní komunikace s krytem z kamene, monolitickým betonovým nebo živičným</t>
  </si>
  <si>
    <t>-1223171421</t>
  </si>
  <si>
    <t>Přesun hmot pro komunikace s krytem z kameniva, monolitickým betonovým nebo živičným dopravní vzdálenost do 200 m jakékoliv délky objektu</t>
  </si>
  <si>
    <t>85</t>
  </si>
  <si>
    <t>998225192</t>
  </si>
  <si>
    <t>Příplatek k přesunu hmot pro pozemní komunikace s krytem z kamene, živičným, betonovým do 2000 m</t>
  </si>
  <si>
    <t>-1097753997</t>
  </si>
  <si>
    <t>Přesun hmot pro komunikace s krytem z kameniva, monolitickým betonovým nebo živičným Příplatek k ceně za zvětšený přesun přes vymezenou vodorovnou dopravní vzdálenost do 2000 m</t>
  </si>
  <si>
    <t>VRN</t>
  </si>
  <si>
    <t>Vedlejší rozpočtové náklady</t>
  </si>
  <si>
    <t>VRN1</t>
  </si>
  <si>
    <t>Průzkumné, geodetické a projektové práce</t>
  </si>
  <si>
    <t>86</t>
  </si>
  <si>
    <t>011303000</t>
  </si>
  <si>
    <t>Archeologická činnost</t>
  </si>
  <si>
    <t>…</t>
  </si>
  <si>
    <t>1024</t>
  </si>
  <si>
    <t>1850833019</t>
  </si>
  <si>
    <t>Poznámka k položce:_x000D_
Poznámka k položce:_x000D_
Archeologický dohled</t>
  </si>
  <si>
    <t>87</t>
  </si>
  <si>
    <t>011324000</t>
  </si>
  <si>
    <t>Archeologický výzkum</t>
  </si>
  <si>
    <t>48803747</t>
  </si>
  <si>
    <t>88</t>
  </si>
  <si>
    <t>011514000</t>
  </si>
  <si>
    <t>Stavebně-technický průzkum</t>
  </si>
  <si>
    <t>-1828470622</t>
  </si>
  <si>
    <t>Poznámka k položce:_x000D_
Poznámka k položce:_x000D_
Pasportizace sousedních nemovitostí (trafostanice, penzion)_x000D_
před stavbou, v průběhu stavby a po dokončení stavby,_x000D_
včetně fotodokumentace a videozáznamu_x000D_
- včetně potvrzení vlastníka objektu</t>
  </si>
  <si>
    <t>89</t>
  </si>
  <si>
    <t>012203000</t>
  </si>
  <si>
    <t>Zeměměřičské práce před výstavbou</t>
  </si>
  <si>
    <t>1757165389</t>
  </si>
  <si>
    <t>Poznámka k položce:_x000D_
Poznámka k položce:_x000D_
Geodetické práce před výstavbou,_x000D_
geodetické vytyčení pozemků a stavby před zahájením realizace.</t>
  </si>
  <si>
    <t>90</t>
  </si>
  <si>
    <t>012303000</t>
  </si>
  <si>
    <t>Zeměměřičské práce při provádění stavby</t>
  </si>
  <si>
    <t>-1323303252</t>
  </si>
  <si>
    <t>Poznámka k položce:_x000D_
Poznámka k položce:_x000D_
Veškerá potřebná geodetická měření při výstavbě</t>
  </si>
  <si>
    <t>91</t>
  </si>
  <si>
    <t>012444000</t>
  </si>
  <si>
    <t>Geodetické měření skutečného provedení stavby</t>
  </si>
  <si>
    <t>-1257503090</t>
  </si>
  <si>
    <t>92</t>
  </si>
  <si>
    <t>013254000</t>
  </si>
  <si>
    <t>Dokumentace skutečného provedení stavby</t>
  </si>
  <si>
    <t>1692140696</t>
  </si>
  <si>
    <t>Poznámka k položce:_x000D_
Poznámka k položce:_x000D_
DSPS 4x tištěná, 1x CD</t>
  </si>
  <si>
    <t>VRN2</t>
  </si>
  <si>
    <t>Příprava staveniště</t>
  </si>
  <si>
    <t>93</t>
  </si>
  <si>
    <t>021103000</t>
  </si>
  <si>
    <t>Zabezpečení přírodních hodnot na místě</t>
  </si>
  <si>
    <t>-73140709</t>
  </si>
  <si>
    <t>Poznámka k položce:_x000D_
Poznámka k položce:_x000D_
Ochrana stávajících stromů podél polní cesty,_x000D_
aby se zabránilo při výstavbě jejich poškození, _x000D_
v souladu s ČSN 83 9061_x000D_
- kompletní dodávka, montáž a následná likvidace_x000D_
  použitých materiálů_x000D_
- cca 10 ks stávajících stromů</t>
  </si>
  <si>
    <t>VRN3</t>
  </si>
  <si>
    <t>Zařízení staveniště</t>
  </si>
  <si>
    <t>94</t>
  </si>
  <si>
    <t>032103000</t>
  </si>
  <si>
    <t>Náklady na stavební buňky, úpravu stávajících objektů</t>
  </si>
  <si>
    <t>1951387947</t>
  </si>
  <si>
    <t>Poznámka k položce:_x000D_
Poznámka k položce:_x000D_
Kompletní dodávka stavební buňky dle potřeb zhotovitele</t>
  </si>
  <si>
    <t>95</t>
  </si>
  <si>
    <t>039103000</t>
  </si>
  <si>
    <t>Rozebrání, bourání a odvoz zařízení staveniště</t>
  </si>
  <si>
    <t>2048920278</t>
  </si>
  <si>
    <t>Poznámka k položce:_x000D_
Poznámka k položce:_x000D_
Kompletní odstranění a odvoz buňky</t>
  </si>
  <si>
    <t>VRN4</t>
  </si>
  <si>
    <t>Inženýrská činnost</t>
  </si>
  <si>
    <t>96</t>
  </si>
  <si>
    <t>043002000</t>
  </si>
  <si>
    <t>Zkoušky a ostatní měření</t>
  </si>
  <si>
    <t>-1898383164</t>
  </si>
  <si>
    <t>Poznámka k položce:_x000D_
Poznámka k položce:_x000D_
Zkoušení materiálů zkušebnou zhotovitele nebo nezávislou_x000D_
zkušebnou._x000D_
Zkoušení konstrukcí a prací zkušebnou zhotovitele nebo _x000D_
nezávislou zkušebnou.</t>
  </si>
  <si>
    <t>97</t>
  </si>
  <si>
    <t>043203000</t>
  </si>
  <si>
    <t>Měření, monitoring, rozbory</t>
  </si>
  <si>
    <t>205314763</t>
  </si>
  <si>
    <t>Poznámka k položce:_x000D_
Poznámka k položce:_x000D_
monitoring kvality podzemní vody_x000D_
- před zahájením stavby a po jejím dokončení_x000D_
- ověření kvality nejbližšího vodního zdroje_x000D_
- rozsah chemických analýz: barva, zákal, mikrobiologický_x000D_
a úplný fyzikálně- chemický rozbor (ÚCHR) + stanovení obsahu_x000D_
ropných nepolárních látek (C10-C40)_x000D_
- včetně odběru vzorků a provedení rozborů vody_x000D_
- vhodnocení bude provedeno dle vyhlášky MZ č.252/2004 Sb._x000D_
ve znění pozdějších předpisů_x000D_
- POLOŽKA JE POUZE SE SOUHLASEM OBJEDNATELE</t>
  </si>
  <si>
    <t>98</t>
  </si>
  <si>
    <t>045002000</t>
  </si>
  <si>
    <t>Kompletační a koordinační činnost</t>
  </si>
  <si>
    <t>-81635010</t>
  </si>
  <si>
    <t>Poznámka k položce:_x000D_
Poznámka k položce:_x000D_
Zajištění fotodokumentace dokumentující postup výstavby -_x000D_
2x na CD</t>
  </si>
  <si>
    <t>VRN6</t>
  </si>
  <si>
    <t>Územní vlivy</t>
  </si>
  <si>
    <t>99</t>
  </si>
  <si>
    <t>060001000</t>
  </si>
  <si>
    <t>-1431540231</t>
  </si>
  <si>
    <t>Poznámka k položce:_x000D_
Poznámka k položce:_x000D_
Průběžné čištění vozovky silnice III/15416_x000D_
od případných nánosů ze stavby._x000D_
Očištění vozovky silnice III/15416 a uvedení_x000D_
do původního stavu po dokončení polní cesty.</t>
  </si>
  <si>
    <t>VRN7</t>
  </si>
  <si>
    <t>Provozní vlivy</t>
  </si>
  <si>
    <t>100</t>
  </si>
  <si>
    <t>072103000</t>
  </si>
  <si>
    <t>Silniční provoz - projednání DIO a zajištění DIR</t>
  </si>
  <si>
    <t>-693580030</t>
  </si>
  <si>
    <t>Poznámka k položce:_x000D_
Poznámka k položce:_x000D_
Dopravně-inženýrská opatření (DIO) po dobu výstavby - _x000D_
návrh, projednání a odsouhlasení DIO_x000D_
Policií ČR, příslušným Odborem dopravy a SÚS,_x000D_
včetně zajištění stanovení přechodné_x000D_
úpravy provozu na pozemní komunikaci</t>
  </si>
  <si>
    <t>101</t>
  </si>
  <si>
    <t>072203000</t>
  </si>
  <si>
    <t>Silniční provoz - zajištění DIO (dopravní značení)</t>
  </si>
  <si>
    <t>-1074707529</t>
  </si>
  <si>
    <t>Poznámka k položce:_x000D_
Poznámka k položce:_x000D_
Dopravně-inženýrská opatření (DIO) po dobu výstavby - _x000D_
kompletní návrh, dodávka, montáž, přemísťování_x000D_
dočasného dopravního značení během výstavby,_x000D_
následná demontáž a odvoz po dokončení stavby_x000D_
- položka je včetně veškeré dopravy_x000D_
- včetně případného zakrytí a odkrytí stávajících značek,_x000D_
  které by byly v rozporu s DIO</t>
  </si>
  <si>
    <t>102</t>
  </si>
  <si>
    <t>075002000</t>
  </si>
  <si>
    <t>Ochranná pásma</t>
  </si>
  <si>
    <t>-1578615402</t>
  </si>
  <si>
    <t>Poznámka k položce:_x000D_
Poznámky k položce:_x000D_
- vytyčení polohy stávajících inženýrských sítí_x000D_
- včetně případných kopaných sond pro určení_x000D_
  přesné polohy sítě, včetně následného uvedení_x000D_
  terénu do původního stavu a kompletní likvidace_x000D_
  případného vyzískaného materiálu, vč. dopravy a poplatků_x000D_
- zajištění dohledu příslušného správce IS_x000D_
- zajištění výstupního souhlasu provozovatele IS_x000D_
  s provedením ochrany či úpravy sítě</t>
  </si>
  <si>
    <t>103</t>
  </si>
  <si>
    <t>075103000</t>
  </si>
  <si>
    <t>Ochranná pásma elektrického vedení</t>
  </si>
  <si>
    <t>-885242117</t>
  </si>
  <si>
    <t>Poznámka k položce:_x000D_
OCHRANA STÁVAJÍCÍCH ELEKTRICKÝCH SÍTÍ:_x000D_
Vše níže uvedené v kompletním provedení včetně_x000D_
všech zemních prací, dodávky materiálů, dopravy,_x000D_
manipulace s materiály, likvidace případného _x000D_
vyzískaného materiálu, poplatků, apod._x000D_
_x000D_
Ochrana trafostanice:_x000D_
Při výstavbě postupovat s maximální opatrností,_x000D_
aby nedošlo k poškození trafostanice!</t>
  </si>
  <si>
    <t>104</t>
  </si>
  <si>
    <t>075203000</t>
  </si>
  <si>
    <t>Ochranná pásma vodárenská</t>
  </si>
  <si>
    <t>-331680583</t>
  </si>
  <si>
    <t>Poznámka k položce:_x000D_
OCHRANA STÁVAJÍCÍCH VODOHOSPODÁŘSKÝCH SÍTÍ:_x000D_
Vše níže uvedené v kompletním provedení včetně_x000D_
všech zemních prací, dodávky materiálů, dopravy,_x000D_
manipulace s materiály, likvidace případného _x000D_
vyzískaného materiálu, poplatků, apod._x000D_
_x000D_
Vodovod v km cca 0,251:_x000D_
Ruční odkopání potrubí._x000D_
Dělená chránička, resp. zemní kabelový žlab _x000D_
z PVC, DN/ID cca 130x140 mm._x000D_
Obsyp chráničky vhodným materiálem dle TKP3 a TKP4,_x000D_
v případě malé hloubky obetonování chráničky _x000D_
betonem C20/25-XF3 v tl. 100 mm._x000D_
Délka chráničky vodovodu orientačně cca 10 m.</t>
  </si>
  <si>
    <t>105</t>
  </si>
  <si>
    <t>075903000</t>
  </si>
  <si>
    <t>Ostatní ochranná pásma</t>
  </si>
  <si>
    <t>1195454332</t>
  </si>
  <si>
    <t>Poznámka k položce:_x000D_
OCHRANA STÁVAJÍCÍCH SDĚLOVACÍCH KABELŮ:_x000D_
Vše níže uvedené v kompletním provedení včetně_x000D_
všech zemních prací, dodávky materiálů, dopravy,_x000D_
manipulace s materiály, likvidace případného _x000D_
vyzískaného materiálu, poplatků, apod._x000D_
_x000D_
Podzemní sdělovací kabely v km 0,000-0,060 vpravo:_x000D_
Ruční odkopání kabelů._x000D_
Dělená plastová chránička dle zavedeného _x000D_
standardu spol. CETIN, a.s., DN cca 110 mm,_x000D_
obsyp chráničky vhodným materiálem dle TKP3 a TKP4,_x000D_
v případě malé hloubky obetonování chráničky _x000D_
betonem C20/25-XF3, tl. 100 mm._x000D_
Délka chráničky sděl. kabelu orientačně cca 62 m._x000D_
_x000D_
Dále založení 1 ks nové rezervní chráničky PE 110_x000D_
s přesahem konců o 1 m. _x000D_
Včetně zabezpečení konců chráničky před vnikáním_x000D_
nečistot. _x000D_
Délka chráničky cca 8 m.</t>
  </si>
  <si>
    <t>VRN9</t>
  </si>
  <si>
    <t>Ostatní náklady</t>
  </si>
  <si>
    <t>106</t>
  </si>
  <si>
    <t>091303000</t>
  </si>
  <si>
    <t>Umělecká díla nepřenosná</t>
  </si>
  <si>
    <t>284447907</t>
  </si>
  <si>
    <t>Poznámka k položce:_x000D_
Poznámka k položce:_x000D_
Zhotovení a instalace prezentační cedule dle požadavku objednatele_x000D_
- cedule 800x600 mm z kompozitního sendvičového materiálu_x000D_
(hliník a centrální PE deska) na dřevěnou desku na sloupku_x000D_
s malou stříškou</t>
  </si>
  <si>
    <t>101.2 - Polní cesta C10 - zastavěné území</t>
  </si>
  <si>
    <t>"pruhy podél stavby, prům. šířka 1,0 m" (2*32,0)*1,0</t>
  </si>
  <si>
    <t>"tloušťka 200 mm, dle SVK" 7,93/0,2</t>
  </si>
  <si>
    <t>"dle SVK"40,70/0,40</t>
  </si>
  <si>
    <t>"povrch stávající cesty, dle SVK" 40,70/0,4</t>
  </si>
  <si>
    <t>"dle položky č. 113107242" 101,75</t>
  </si>
  <si>
    <t>"odhadem" 5</t>
  </si>
  <si>
    <t>"dle položky č. 181351113" 64,0*0,15</t>
  </si>
  <si>
    <t>"dle položky č. 182351133" 10,40*0,15</t>
  </si>
  <si>
    <t>"dle SVK, z toho odhadem 90%" 20,9*0,9</t>
  </si>
  <si>
    <t>"výkop pro výměnu AZ pod polní cestou, zplanimetrováno" 149,40*0,50*0,9</t>
  </si>
  <si>
    <t>"výkop pro konstr. a výměnu AZ sjezdu" 31,0*0,90*0,9</t>
  </si>
  <si>
    <t>"dle SVK, z toho tř. II odhadem 10%" 20,90*0,1</t>
  </si>
  <si>
    <t>"výkop pro výměnu AZ pod polní cestou, zplanimetrováno, tř. II 10%" 149,40*0,50*0,1</t>
  </si>
  <si>
    <t>"výkop pro konstr. a výměnu AZ sjezdu" 31,0*0,90*0,1</t>
  </si>
  <si>
    <t>"výkop pro vsakovací galerie, dle pol.č. 211531111" 21,0</t>
  </si>
  <si>
    <t>"odhadem 150 mm nestmel. stávají vozovky" 40,7/0,40*0,15</t>
  </si>
  <si>
    <t>"rozbraný asfaltový kryt dle pol.č. 113107242, prům. tl. 100 mm" 101,75*0,10</t>
  </si>
  <si>
    <t>"dovoz materiálů z mezideponie (viz. výše)" 25,438</t>
  </si>
  <si>
    <t>"dovoz materiálu do násypů a zásypů, dle bilance ZP" 11,15</t>
  </si>
  <si>
    <t>"Součet" 25,438+25,438+11,15</t>
  </si>
  <si>
    <t>"odkopávky tř. II" 12,35</t>
  </si>
  <si>
    <t>"přesun materiálu z mezideponie" 12,35</t>
  </si>
  <si>
    <t>"drny" 7,93</t>
  </si>
  <si>
    <t>"odkopávky tř. I, odečte se potřeba do násypů, vyjma II. tř." 111,15-11,15+12,35</t>
  </si>
  <si>
    <t>"materiál z hloubení jam a rýh" 21,0</t>
  </si>
  <si>
    <t>"rozebraná stávající vozovka, odh. tl. 150 mm" 40,7/0,40*0,15</t>
  </si>
  <si>
    <t>"Příčný přehoz dle SVK" 0,65</t>
  </si>
  <si>
    <t>"využití odh. 150mm stáv. nestmel. vrstev vozovky, dle SVK" 40,70/0,40*0,15</t>
  </si>
  <si>
    <t>"využití odh. 100mm stáv. vrstvy z PMH nebo asfaltu, dle SVK" 40,70/0,40*0,10</t>
  </si>
  <si>
    <t>"dle SVK" 0,65</t>
  </si>
  <si>
    <t>"další nespecifikované zásypy v trase, odhadem" 0,5</t>
  </si>
  <si>
    <t>"dle SVK" 11,80</t>
  </si>
  <si>
    <t>"úprava terénu podél cesty, prům. šířka 1,0 m, prům. tl. 0,15 m" 2*32,0*1,00*0,15</t>
  </si>
  <si>
    <t>"odkopávky tř. I" 111,15</t>
  </si>
  <si>
    <t>"PMH nebo asfaltová vozovka" 40,70/0,40*0,10</t>
  </si>
  <si>
    <t>"rozebraná stávající nestmelená vozovka" 40,70/0,40*0,30</t>
  </si>
  <si>
    <t>"dle SVK, použitelná polovina tl. nestmel. vrstev stáv. voz." 40,7/0,4</t>
  </si>
  <si>
    <t>"Úpravy terénu podél dokončené cesty, prům. š. 1,0m, tl. 150 mm" 2*32,0*1,0</t>
  </si>
  <si>
    <t>"dle položky č. 181351113" 64,0</t>
  </si>
  <si>
    <t>64,1371557542482*0,02 'Přepočtené koeficientem množství</t>
  </si>
  <si>
    <t>"rozprostření ornice na svahy, dle SVK" 1,56/0,15</t>
  </si>
  <si>
    <t>10,4*0,02 'Přepočtené koeficientem množství</t>
  </si>
  <si>
    <t>"Polní cesta, dle SVK, odhadem 90% tř. I" 149,40*0,9</t>
  </si>
  <si>
    <t>"Sjezd, vč. krajnice u penzionu, odhadem 90% tř. I" 31,0*0,9</t>
  </si>
  <si>
    <t>"Polní cesta, dle SVK, odhadem 10% tř. II" 149,40*0,1</t>
  </si>
  <si>
    <t>"Sjezd, vč. krajnice u penzionu, odhadem 10% tř. II" 31,0*0,1</t>
  </si>
  <si>
    <t>"dle SVK" 2,42</t>
  </si>
  <si>
    <t>"dle SVK" 8,04</t>
  </si>
  <si>
    <t>"Ornice na svahy v tl. 150 mm, dle SVK" 1,56/0,15</t>
  </si>
  <si>
    <t>"dle položky č. 181451121" 64,0</t>
  </si>
  <si>
    <t>"dle položky č. 181451123" 10,40</t>
  </si>
  <si>
    <t>"2x zalití, 3l/m2, dle položky č. 185803111" 64,0*2*3*0,001</t>
  </si>
  <si>
    <t>"2x zalití, 3l/m2, dle položky č. 185803113" 10,40*2*3*0,001</t>
  </si>
  <si>
    <t>"Obalení drenážní rýhy trativodů vč. přesahů 10%" 27*(0,5+0,8+0,5+0,8)*1,1</t>
  </si>
  <si>
    <t>131,12*1,1845 'Přepočtené koeficientem množství</t>
  </si>
  <si>
    <t>"Délka" 27,0</t>
  </si>
  <si>
    <t>"V ploše výměny aktivní zóny, cesta a sjezd" 149,40+31,0</t>
  </si>
  <si>
    <t>"Svislé části a zabalení okrajů" 32*2*(0,5+0,5)</t>
  </si>
  <si>
    <t>244,4*1,1845 'Přepočtené koeficientem množství</t>
  </si>
  <si>
    <t>"Pod polní cestou" 149,40</t>
  </si>
  <si>
    <t>"Pod sjezd, zahrnuje i krajnici u penzionu" 31,0</t>
  </si>
  <si>
    <t>"Chybějící kubatura (plocha) dle použitých stáv. vrstev" 180,40-101,75</t>
  </si>
  <si>
    <t>"Součet" 180,40+78,65</t>
  </si>
  <si>
    <t>"Polní cesta" 131,10</t>
  </si>
  <si>
    <t>"Sjezd, zahrnuje i zpevněnou krajnici před penzionem" 29</t>
  </si>
  <si>
    <t>"Polní cesta" 149,40</t>
  </si>
  <si>
    <t>"Sjezd, zahrnuje i zpevněnou krajnici před penzionem" 31</t>
  </si>
  <si>
    <t>"Podél polní cesty" 2*32*0,60</t>
  </si>
  <si>
    <t>"Podél sjezdu" 1,5*0,60</t>
  </si>
  <si>
    <t>"průměrná plocha v jednom řezu = 0,15 m2" 32,0*2*0,15</t>
  </si>
  <si>
    <t>"podél sjezdu" 1,0*0,15</t>
  </si>
  <si>
    <t>"Na vrstvě ŠDb 0/32 Ge" 160,10</t>
  </si>
  <si>
    <t>"polní cesta" 103,0</t>
  </si>
  <si>
    <t>"sjezd, zahrnuje i zpevněnou krajnici před penzionem" 26</t>
  </si>
  <si>
    <t>"Polní cesta" 115,0</t>
  </si>
  <si>
    <t>"Sjezd, zahrnuje i zpevněnou krajnici před penzionem" 27</t>
  </si>
  <si>
    <t>"Drenážní šachtice" 1</t>
  </si>
  <si>
    <t>"Příplatek za celkovou hloubku (stavební výšku) šachty cca 1,20 m" 1</t>
  </si>
  <si>
    <t>"Poklop drenážní šachtice" 1</t>
  </si>
  <si>
    <t>"Napojení na KÚ" 2,80</t>
  </si>
  <si>
    <t>"V napojení sjezdu na cestu" 27</t>
  </si>
  <si>
    <t>"Utěsnění řezaných spár" 29,80</t>
  </si>
  <si>
    <t>Poznámka k položce:_x000D_
Poznámka k položce:_x000D_
Očištění stávající cesty na konci úpravy _x000D_
pro řádné napojení rekonstruované polní cesty,_x000D_
pruh délky 2,0 m na šířku cesty</t>
  </si>
  <si>
    <t>"Obetonování přejížděných drenáží ve sjezdech" 27,0*0,5*0,1</t>
  </si>
  <si>
    <t>"přebytek dle bilance zemních prací" (144,50-11,15)*1,6</t>
  </si>
  <si>
    <t>"nevhodná zemina (drny)" 7,93*1,6</t>
  </si>
  <si>
    <t>"nevhodná část nestmel. vrstev stáv. vozovky" 40,70/0,40*0,15*1,6</t>
  </si>
  <si>
    <t xml:space="preserve">Poznámka k položce:_x000D_
OCHRANA STÁVAJÍCÍCH ELEKTRICKÝCH SÍTÍ:_x000D_
Vše níže uvedené v kompletním provedení včetně_x000D_
všech zemních prací, dodávky materiálů, dopravy,_x000D_
manipulace s materiály, likvidace případného _x000D_
vyzískaného materiálu, poplatků, apod._x000D_
_x000D_
Podzemní elektrické kabely NN v km 0,264:_x000D_
V ochranném pásmu práce s maximální opatrností, _x000D_
ručním nářadím._x000D_
V případě potřeby obsyp chráničky vhodným materiálem_x000D_
dle TKP3 a TKP4, v krajním případě obetonování_x000D_
stávající chráničky betonem C20/25-XF3, tl. 100 mm_x000D_
v délce cca 6m. _x000D_
_x000D_
Podzemní elektrické kabely NN v km 0,264-0,290 vlevo:_x000D_
V ochranném pásmu práce s maximální opatrností, _x000D_
ručním nářadím._x000D_
V případě potřeby uložení kabelů do chráničky PE 110,_x000D_
obsyp chráničky vhodným materiálem_x000D_
dle TKP3 a TKP4, v krajním případě obetonování_x000D_
chráničky betonem C20/25-XF3, tl. 100 mm._x000D_
Délka chráničky cca 16 m._x000D_
</t>
  </si>
  <si>
    <t>Poznámka k položce:_x000D_
OCHRANA STÁVAJÍCÍCH SDĚLOVACÍCH KABELŮ:_x000D_
Vše níže uvedené v kompletním provedení včetně_x000D_
všech zemních prací, dodávky materiálů, dopravy,_x000D_
manipulace s materiály, likvidace případného _x000D_
vyzískaného materiálu, poplatků, apod._x000D_
_x000D_
Kabely v km 0,282:_x000D_
Ruční odkopání kabelů, případné prohloubení rýhy_x000D_
dle potřeby a popuštění kabelů níže._x000D_
Dělená plastová chránička dle zavedeného _x000D_
standardu spol. CETIN, a.s., DN cca 110 mm,_x000D_
obsyp chráničky vhodným materiálem dle TKP3 a TKP4,_x000D_
v případě malé hloubky obetonování chráničky _x000D_
betonem C20/25-XF3, tl. 100 mm._x000D_
Délka chráničky sděl. kabelu orientačně cca 2x 8 m._x000D_
_x000D_
Dále založení 1 ks nové rezervní chráničky PE 110_x000D_
s přesahem konců o 1 m. _x000D_
Včetně zabezpečení konců chráničky před vnikáním_x000D_
nečistot. _x000D_
Délka chráničky cca 8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</si>
</sst>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>
      <selection activeCell="AN9" sqref="AN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3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1"/>
      <c r="AL5" s="21"/>
      <c r="AM5" s="21"/>
      <c r="AN5" s="21"/>
      <c r="AO5" s="21"/>
      <c r="AP5" s="21"/>
      <c r="AQ5" s="21"/>
      <c r="AR5" s="19"/>
      <c r="BE5" s="240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5" t="s">
        <v>17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1"/>
      <c r="AL6" s="21"/>
      <c r="AM6" s="21"/>
      <c r="AN6" s="21"/>
      <c r="AO6" s="21"/>
      <c r="AP6" s="21"/>
      <c r="AQ6" s="21"/>
      <c r="AR6" s="19"/>
      <c r="BE6" s="24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1">
        <v>45832</v>
      </c>
      <c r="AO8" s="21"/>
      <c r="AP8" s="21"/>
      <c r="AQ8" s="21"/>
      <c r="AR8" s="19"/>
      <c r="BE8" s="241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1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41"/>
      <c r="BS10" s="16" t="s">
        <v>6</v>
      </c>
    </row>
    <row r="11" spans="1:74" s="1" customFormat="1" ht="18.45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41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1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41"/>
      <c r="BS13" s="16" t="s">
        <v>6</v>
      </c>
    </row>
    <row r="14" spans="1:74" ht="13.2">
      <c r="B14" s="20"/>
      <c r="C14" s="21"/>
      <c r="D14" s="21"/>
      <c r="E14" s="246" t="s">
        <v>27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41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1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41"/>
      <c r="BS16" s="16" t="s">
        <v>4</v>
      </c>
    </row>
    <row r="17" spans="1:71" s="1" customFormat="1" ht="18.45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41"/>
      <c r="BS17" s="16" t="s">
        <v>29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1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41"/>
      <c r="BS19" s="16" t="s">
        <v>6</v>
      </c>
    </row>
    <row r="20" spans="1:71" s="1" customFormat="1" ht="18.45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41"/>
      <c r="BS20" s="16" t="s">
        <v>29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1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1"/>
    </row>
    <row r="23" spans="1:71" s="1" customFormat="1" ht="16.5" customHeight="1">
      <c r="B23" s="20"/>
      <c r="C23" s="21"/>
      <c r="D23" s="21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1"/>
      <c r="AP23" s="21"/>
      <c r="AQ23" s="21"/>
      <c r="AR23" s="19"/>
      <c r="BE23" s="241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1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1"/>
    </row>
    <row r="26" spans="1:71" s="2" customFormat="1" ht="25.95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9">
        <f>ROUND(AG94,2)</f>
        <v>0</v>
      </c>
      <c r="AL26" s="250"/>
      <c r="AM26" s="250"/>
      <c r="AN26" s="250"/>
      <c r="AO26" s="250"/>
      <c r="AP26" s="35"/>
      <c r="AQ26" s="35"/>
      <c r="AR26" s="38"/>
      <c r="BE26" s="241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1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1" t="s">
        <v>33</v>
      </c>
      <c r="M28" s="251"/>
      <c r="N28" s="251"/>
      <c r="O28" s="251"/>
      <c r="P28" s="251"/>
      <c r="Q28" s="35"/>
      <c r="R28" s="35"/>
      <c r="S28" s="35"/>
      <c r="T28" s="35"/>
      <c r="U28" s="35"/>
      <c r="V28" s="35"/>
      <c r="W28" s="251" t="s">
        <v>34</v>
      </c>
      <c r="X28" s="251"/>
      <c r="Y28" s="251"/>
      <c r="Z28" s="251"/>
      <c r="AA28" s="251"/>
      <c r="AB28" s="251"/>
      <c r="AC28" s="251"/>
      <c r="AD28" s="251"/>
      <c r="AE28" s="251"/>
      <c r="AF28" s="35"/>
      <c r="AG28" s="35"/>
      <c r="AH28" s="35"/>
      <c r="AI28" s="35"/>
      <c r="AJ28" s="35"/>
      <c r="AK28" s="251" t="s">
        <v>35</v>
      </c>
      <c r="AL28" s="251"/>
      <c r="AM28" s="251"/>
      <c r="AN28" s="251"/>
      <c r="AO28" s="251"/>
      <c r="AP28" s="35"/>
      <c r="AQ28" s="35"/>
      <c r="AR28" s="38"/>
      <c r="BE28" s="241"/>
    </row>
    <row r="29" spans="1:71" s="3" customFormat="1" ht="14.4" customHeight="1"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254">
        <v>0.21</v>
      </c>
      <c r="M29" s="253"/>
      <c r="N29" s="253"/>
      <c r="O29" s="253"/>
      <c r="P29" s="253"/>
      <c r="Q29" s="40"/>
      <c r="R29" s="40"/>
      <c r="S29" s="40"/>
      <c r="T29" s="40"/>
      <c r="U29" s="40"/>
      <c r="V29" s="40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40"/>
      <c r="AG29" s="40"/>
      <c r="AH29" s="40"/>
      <c r="AI29" s="40"/>
      <c r="AJ29" s="40"/>
      <c r="AK29" s="252">
        <f>ROUND(AV94, 2)</f>
        <v>0</v>
      </c>
      <c r="AL29" s="253"/>
      <c r="AM29" s="253"/>
      <c r="AN29" s="253"/>
      <c r="AO29" s="253"/>
      <c r="AP29" s="40"/>
      <c r="AQ29" s="40"/>
      <c r="AR29" s="41"/>
      <c r="BE29" s="242"/>
    </row>
    <row r="30" spans="1:71" s="3" customFormat="1" ht="14.4" customHeight="1"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254">
        <v>0.12</v>
      </c>
      <c r="M30" s="253"/>
      <c r="N30" s="253"/>
      <c r="O30" s="253"/>
      <c r="P30" s="253"/>
      <c r="Q30" s="40"/>
      <c r="R30" s="40"/>
      <c r="S30" s="40"/>
      <c r="T30" s="40"/>
      <c r="U30" s="40"/>
      <c r="V30" s="40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40"/>
      <c r="AG30" s="40"/>
      <c r="AH30" s="40"/>
      <c r="AI30" s="40"/>
      <c r="AJ30" s="40"/>
      <c r="AK30" s="252">
        <f>ROUND(AW94, 2)</f>
        <v>0</v>
      </c>
      <c r="AL30" s="253"/>
      <c r="AM30" s="253"/>
      <c r="AN30" s="253"/>
      <c r="AO30" s="253"/>
      <c r="AP30" s="40"/>
      <c r="AQ30" s="40"/>
      <c r="AR30" s="41"/>
      <c r="BE30" s="242"/>
    </row>
    <row r="31" spans="1:71" s="3" customFormat="1" ht="14.4" hidden="1" customHeight="1"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254">
        <v>0.21</v>
      </c>
      <c r="M31" s="253"/>
      <c r="N31" s="253"/>
      <c r="O31" s="253"/>
      <c r="P31" s="253"/>
      <c r="Q31" s="40"/>
      <c r="R31" s="40"/>
      <c r="S31" s="40"/>
      <c r="T31" s="40"/>
      <c r="U31" s="40"/>
      <c r="V31" s="40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40"/>
      <c r="AG31" s="40"/>
      <c r="AH31" s="40"/>
      <c r="AI31" s="40"/>
      <c r="AJ31" s="40"/>
      <c r="AK31" s="252">
        <v>0</v>
      </c>
      <c r="AL31" s="253"/>
      <c r="AM31" s="253"/>
      <c r="AN31" s="253"/>
      <c r="AO31" s="253"/>
      <c r="AP31" s="40"/>
      <c r="AQ31" s="40"/>
      <c r="AR31" s="41"/>
      <c r="BE31" s="242"/>
    </row>
    <row r="32" spans="1:71" s="3" customFormat="1" ht="14.4" hidden="1" customHeight="1"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254">
        <v>0.12</v>
      </c>
      <c r="M32" s="253"/>
      <c r="N32" s="253"/>
      <c r="O32" s="253"/>
      <c r="P32" s="253"/>
      <c r="Q32" s="40"/>
      <c r="R32" s="40"/>
      <c r="S32" s="40"/>
      <c r="T32" s="40"/>
      <c r="U32" s="40"/>
      <c r="V32" s="40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40"/>
      <c r="AG32" s="40"/>
      <c r="AH32" s="40"/>
      <c r="AI32" s="40"/>
      <c r="AJ32" s="40"/>
      <c r="AK32" s="252">
        <v>0</v>
      </c>
      <c r="AL32" s="253"/>
      <c r="AM32" s="253"/>
      <c r="AN32" s="253"/>
      <c r="AO32" s="253"/>
      <c r="AP32" s="40"/>
      <c r="AQ32" s="40"/>
      <c r="AR32" s="41"/>
      <c r="BE32" s="242"/>
    </row>
    <row r="33" spans="1:57" s="3" customFormat="1" ht="14.4" hidden="1" customHeight="1"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254">
        <v>0</v>
      </c>
      <c r="M33" s="253"/>
      <c r="N33" s="253"/>
      <c r="O33" s="253"/>
      <c r="P33" s="253"/>
      <c r="Q33" s="40"/>
      <c r="R33" s="40"/>
      <c r="S33" s="40"/>
      <c r="T33" s="40"/>
      <c r="U33" s="40"/>
      <c r="V33" s="40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40"/>
      <c r="AG33" s="40"/>
      <c r="AH33" s="40"/>
      <c r="AI33" s="40"/>
      <c r="AJ33" s="40"/>
      <c r="AK33" s="252">
        <v>0</v>
      </c>
      <c r="AL33" s="253"/>
      <c r="AM33" s="253"/>
      <c r="AN33" s="253"/>
      <c r="AO33" s="253"/>
      <c r="AP33" s="40"/>
      <c r="AQ33" s="40"/>
      <c r="AR33" s="41"/>
      <c r="BE33" s="242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1"/>
    </row>
    <row r="35" spans="1:57" s="2" customFormat="1" ht="25.95" customHeight="1">
      <c r="A35" s="33"/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55" t="s">
        <v>44</v>
      </c>
      <c r="Y35" s="256"/>
      <c r="Z35" s="256"/>
      <c r="AA35" s="256"/>
      <c r="AB35" s="256"/>
      <c r="AC35" s="44"/>
      <c r="AD35" s="44"/>
      <c r="AE35" s="44"/>
      <c r="AF35" s="44"/>
      <c r="AG35" s="44"/>
      <c r="AH35" s="44"/>
      <c r="AI35" s="44"/>
      <c r="AJ35" s="44"/>
      <c r="AK35" s="257">
        <f>SUM(AK26:AK33)</f>
        <v>0</v>
      </c>
      <c r="AL35" s="256"/>
      <c r="AM35" s="256"/>
      <c r="AN35" s="256"/>
      <c r="AO35" s="258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47</v>
      </c>
      <c r="AI60" s="37"/>
      <c r="AJ60" s="37"/>
      <c r="AK60" s="37"/>
      <c r="AL60" s="37"/>
      <c r="AM60" s="51" t="s">
        <v>48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49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47</v>
      </c>
      <c r="AI75" s="37"/>
      <c r="AJ75" s="37"/>
      <c r="AK75" s="37"/>
      <c r="AL75" s="37"/>
      <c r="AM75" s="51" t="s">
        <v>48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2023-009-3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9" t="str">
        <f>K6</f>
        <v>Polní cesta C10 v k.ú. Staré Hutě u Horní Stropnice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1">
        <f>IF(AN8= "","",AN8)</f>
        <v>45832</v>
      </c>
      <c r="AN87" s="261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262" t="str">
        <f>IF(E17="","",E17)</f>
        <v xml:space="preserve"> </v>
      </c>
      <c r="AN89" s="263"/>
      <c r="AO89" s="263"/>
      <c r="AP89" s="263"/>
      <c r="AQ89" s="35"/>
      <c r="AR89" s="38"/>
      <c r="AS89" s="264" t="s">
        <v>52</v>
      </c>
      <c r="AT89" s="2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62" t="str">
        <f>IF(E20="","",E20)</f>
        <v xml:space="preserve"> </v>
      </c>
      <c r="AN90" s="263"/>
      <c r="AO90" s="263"/>
      <c r="AP90" s="263"/>
      <c r="AQ90" s="35"/>
      <c r="AR90" s="38"/>
      <c r="AS90" s="266"/>
      <c r="AT90" s="2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8"/>
      <c r="AT91" s="2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0" t="s">
        <v>53</v>
      </c>
      <c r="D92" s="271"/>
      <c r="E92" s="271"/>
      <c r="F92" s="271"/>
      <c r="G92" s="271"/>
      <c r="H92" s="72"/>
      <c r="I92" s="272" t="s">
        <v>54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3" t="s">
        <v>55</v>
      </c>
      <c r="AH92" s="271"/>
      <c r="AI92" s="271"/>
      <c r="AJ92" s="271"/>
      <c r="AK92" s="271"/>
      <c r="AL92" s="271"/>
      <c r="AM92" s="271"/>
      <c r="AN92" s="272" t="s">
        <v>56</v>
      </c>
      <c r="AO92" s="271"/>
      <c r="AP92" s="274"/>
      <c r="AQ92" s="73" t="s">
        <v>57</v>
      </c>
      <c r="AR92" s="38"/>
      <c r="AS92" s="74" t="s">
        <v>58</v>
      </c>
      <c r="AT92" s="75" t="s">
        <v>59</v>
      </c>
      <c r="AU92" s="75" t="s">
        <v>60</v>
      </c>
      <c r="AV92" s="75" t="s">
        <v>61</v>
      </c>
      <c r="AW92" s="75" t="s">
        <v>62</v>
      </c>
      <c r="AX92" s="75" t="s">
        <v>63</v>
      </c>
      <c r="AY92" s="75" t="s">
        <v>64</v>
      </c>
      <c r="AZ92" s="75" t="s">
        <v>65</v>
      </c>
      <c r="BA92" s="75" t="s">
        <v>66</v>
      </c>
      <c r="BB92" s="75" t="s">
        <v>67</v>
      </c>
      <c r="BC92" s="75" t="s">
        <v>68</v>
      </c>
      <c r="BD92" s="76" t="s">
        <v>69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8">
        <f>ROUND(SUM(AG95:AG96),2)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71</v>
      </c>
      <c r="BT94" s="90" t="s">
        <v>72</v>
      </c>
      <c r="BU94" s="91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1" s="7" customFormat="1" ht="16.5" customHeight="1">
      <c r="A95" s="92" t="s">
        <v>76</v>
      </c>
      <c r="B95" s="93"/>
      <c r="C95" s="94"/>
      <c r="D95" s="277" t="s">
        <v>77</v>
      </c>
      <c r="E95" s="277"/>
      <c r="F95" s="277"/>
      <c r="G95" s="277"/>
      <c r="H95" s="277"/>
      <c r="I95" s="95"/>
      <c r="J95" s="277" t="s">
        <v>78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'101.1 - Polní cesta C10 -...'!J30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6" t="s">
        <v>79</v>
      </c>
      <c r="AR95" s="97"/>
      <c r="AS95" s="98">
        <v>0</v>
      </c>
      <c r="AT95" s="99">
        <f>ROUND(SUM(AV95:AW95),2)</f>
        <v>0</v>
      </c>
      <c r="AU95" s="100">
        <f>'101.1 - Polní cesta C10 -...'!P132</f>
        <v>0</v>
      </c>
      <c r="AV95" s="99">
        <f>'101.1 - Polní cesta C10 -...'!J33</f>
        <v>0</v>
      </c>
      <c r="AW95" s="99">
        <f>'101.1 - Polní cesta C10 -...'!J34</f>
        <v>0</v>
      </c>
      <c r="AX95" s="99">
        <f>'101.1 - Polní cesta C10 -...'!J35</f>
        <v>0</v>
      </c>
      <c r="AY95" s="99">
        <f>'101.1 - Polní cesta C10 -...'!J36</f>
        <v>0</v>
      </c>
      <c r="AZ95" s="99">
        <f>'101.1 - Polní cesta C10 -...'!F33</f>
        <v>0</v>
      </c>
      <c r="BA95" s="99">
        <f>'101.1 - Polní cesta C10 -...'!F34</f>
        <v>0</v>
      </c>
      <c r="BB95" s="99">
        <f>'101.1 - Polní cesta C10 -...'!F35</f>
        <v>0</v>
      </c>
      <c r="BC95" s="99">
        <f>'101.1 - Polní cesta C10 -...'!F36</f>
        <v>0</v>
      </c>
      <c r="BD95" s="101">
        <f>'101.1 - Polní cesta C10 -...'!F37</f>
        <v>0</v>
      </c>
      <c r="BT95" s="102" t="s">
        <v>80</v>
      </c>
      <c r="BV95" s="102" t="s">
        <v>74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7" customFormat="1" ht="16.5" customHeight="1">
      <c r="A96" s="92" t="s">
        <v>76</v>
      </c>
      <c r="B96" s="93"/>
      <c r="C96" s="94"/>
      <c r="D96" s="277" t="s">
        <v>83</v>
      </c>
      <c r="E96" s="277"/>
      <c r="F96" s="277"/>
      <c r="G96" s="277"/>
      <c r="H96" s="277"/>
      <c r="I96" s="95"/>
      <c r="J96" s="277" t="s">
        <v>84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5">
        <f>'101.2 - Polní cesta C10 -...'!J30</f>
        <v>0</v>
      </c>
      <c r="AH96" s="276"/>
      <c r="AI96" s="276"/>
      <c r="AJ96" s="276"/>
      <c r="AK96" s="276"/>
      <c r="AL96" s="276"/>
      <c r="AM96" s="276"/>
      <c r="AN96" s="275">
        <f>SUM(AG96,AT96)</f>
        <v>0</v>
      </c>
      <c r="AO96" s="276"/>
      <c r="AP96" s="276"/>
      <c r="AQ96" s="96" t="s">
        <v>79</v>
      </c>
      <c r="AR96" s="97"/>
      <c r="AS96" s="103">
        <v>0</v>
      </c>
      <c r="AT96" s="104">
        <f>ROUND(SUM(AV96:AW96),2)</f>
        <v>0</v>
      </c>
      <c r="AU96" s="105">
        <f>'101.2 - Polní cesta C10 -...'!P126</f>
        <v>0</v>
      </c>
      <c r="AV96" s="104">
        <f>'101.2 - Polní cesta C10 -...'!J33</f>
        <v>0</v>
      </c>
      <c r="AW96" s="104">
        <f>'101.2 - Polní cesta C10 -...'!J34</f>
        <v>0</v>
      </c>
      <c r="AX96" s="104">
        <f>'101.2 - Polní cesta C10 -...'!J35</f>
        <v>0</v>
      </c>
      <c r="AY96" s="104">
        <f>'101.2 - Polní cesta C10 -...'!J36</f>
        <v>0</v>
      </c>
      <c r="AZ96" s="104">
        <f>'101.2 - Polní cesta C10 -...'!F33</f>
        <v>0</v>
      </c>
      <c r="BA96" s="104">
        <f>'101.2 - Polní cesta C10 -...'!F34</f>
        <v>0</v>
      </c>
      <c r="BB96" s="104">
        <f>'101.2 - Polní cesta C10 -...'!F35</f>
        <v>0</v>
      </c>
      <c r="BC96" s="104">
        <f>'101.2 - Polní cesta C10 -...'!F36</f>
        <v>0</v>
      </c>
      <c r="BD96" s="106">
        <f>'101.2 - Polní cesta C10 -...'!F37</f>
        <v>0</v>
      </c>
      <c r="BT96" s="102" t="s">
        <v>80</v>
      </c>
      <c r="BV96" s="102" t="s">
        <v>74</v>
      </c>
      <c r="BW96" s="102" t="s">
        <v>85</v>
      </c>
      <c r="BX96" s="102" t="s">
        <v>5</v>
      </c>
      <c r="CL96" s="102" t="s">
        <v>1</v>
      </c>
      <c r="CM96" s="102" t="s">
        <v>82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xa7heilWOl5AcuAUKNhiPhuSy+fMWyENGu5aQtL6YPkc0m2iyxeMrfFICCFjHfLkOBGJDq+EnPbotiJxnJUeQQ==" saltValue="CzVUlI4qnA7Aa7vCQ50W18zDPPmRdfHqlFdiDJZRGbfQaqPvC/v4L1BzVJyhYSNduYOjoXQJagQ2C/dUQL0p8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01.1 - Polní cesta C10 -...'!C2" display="/"/>
    <hyperlink ref="A96" location="'101.2 - Polní cesta C10 -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6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81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86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1" t="str">
        <f>'Rekapitulace stavby'!K6</f>
        <v>Polní cesta C10 v k.ú. Staré Hutě u Horní Stropnice</v>
      </c>
      <c r="F7" s="282"/>
      <c r="G7" s="282"/>
      <c r="H7" s="282"/>
      <c r="L7" s="19"/>
    </row>
    <row r="8" spans="1:46" s="2" customFormat="1" ht="12" customHeight="1">
      <c r="A8" s="33"/>
      <c r="B8" s="38"/>
      <c r="C8" s="33"/>
      <c r="D8" s="111" t="s">
        <v>87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3" t="s">
        <v>88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>
        <f>'Rekapitulace stavby'!AN8</f>
        <v>45832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25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26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5" t="str">
        <f>'Rekapitulace stavby'!E14</f>
        <v>Vyplň údaj</v>
      </c>
      <c r="F18" s="286"/>
      <c r="G18" s="286"/>
      <c r="H18" s="286"/>
      <c r="I18" s="111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28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25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25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7" t="s">
        <v>1</v>
      </c>
      <c r="F27" s="287"/>
      <c r="G27" s="287"/>
      <c r="H27" s="28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32</v>
      </c>
      <c r="E30" s="33"/>
      <c r="F30" s="33"/>
      <c r="G30" s="33"/>
      <c r="H30" s="33"/>
      <c r="I30" s="33"/>
      <c r="J30" s="119">
        <f>ROUND(J132,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34</v>
      </c>
      <c r="G32" s="33"/>
      <c r="H32" s="33"/>
      <c r="I32" s="120" t="s">
        <v>33</v>
      </c>
      <c r="J32" s="120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36</v>
      </c>
      <c r="E33" s="111" t="s">
        <v>37</v>
      </c>
      <c r="F33" s="122">
        <f>ROUND((SUM(BE132:BE562)),  2)</f>
        <v>0</v>
      </c>
      <c r="G33" s="33"/>
      <c r="H33" s="33"/>
      <c r="I33" s="123">
        <v>0.21</v>
      </c>
      <c r="J33" s="122">
        <f>ROUND(((SUM(BE132:BE562))*I33),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38</v>
      </c>
      <c r="F34" s="122">
        <f>ROUND((SUM(BF132:BF562)),  2)</f>
        <v>0</v>
      </c>
      <c r="G34" s="33"/>
      <c r="H34" s="33"/>
      <c r="I34" s="123">
        <v>0.12</v>
      </c>
      <c r="J34" s="122">
        <f>ROUND(((SUM(BF132:BF562))*I34),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39</v>
      </c>
      <c r="F35" s="122">
        <f>ROUND((SUM(BG132:BG562)),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40</v>
      </c>
      <c r="F36" s="122">
        <f>ROUND((SUM(BH132:BH562)),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41</v>
      </c>
      <c r="F37" s="122">
        <f>ROUND((SUM(BI132:BI562)),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45</v>
      </c>
      <c r="E50" s="132"/>
      <c r="F50" s="132"/>
      <c r="G50" s="131" t="s">
        <v>46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47</v>
      </c>
      <c r="E61" s="134"/>
      <c r="F61" s="135" t="s">
        <v>48</v>
      </c>
      <c r="G61" s="133" t="s">
        <v>47</v>
      </c>
      <c r="H61" s="134"/>
      <c r="I61" s="134"/>
      <c r="J61" s="136" t="s">
        <v>48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49</v>
      </c>
      <c r="E65" s="137"/>
      <c r="F65" s="137"/>
      <c r="G65" s="131" t="s">
        <v>50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47</v>
      </c>
      <c r="E76" s="134"/>
      <c r="F76" s="135" t="s">
        <v>48</v>
      </c>
      <c r="G76" s="133" t="s">
        <v>47</v>
      </c>
      <c r="H76" s="134"/>
      <c r="I76" s="134"/>
      <c r="J76" s="136" t="s">
        <v>48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89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8" t="str">
        <f>E7</f>
        <v>Polní cesta C10 v k.ú. Staré Hutě u Horní Stropnice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101.1 - Polní cesta C10 - nezastavěné území</v>
      </c>
      <c r="F87" s="290"/>
      <c r="G87" s="290"/>
      <c r="H87" s="29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45832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90</v>
      </c>
      <c r="D94" s="143"/>
      <c r="E94" s="143"/>
      <c r="F94" s="143"/>
      <c r="G94" s="143"/>
      <c r="H94" s="143"/>
      <c r="I94" s="143"/>
      <c r="J94" s="144" t="s">
        <v>91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92</v>
      </c>
      <c r="D96" s="35"/>
      <c r="E96" s="35"/>
      <c r="F96" s="35"/>
      <c r="G96" s="35"/>
      <c r="H96" s="35"/>
      <c r="I96" s="35"/>
      <c r="J96" s="83">
        <f>J132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93</v>
      </c>
    </row>
    <row r="97" spans="2:12" s="9" customFormat="1" ht="24.9" customHeight="1">
      <c r="B97" s="146"/>
      <c r="C97" s="147"/>
      <c r="D97" s="148" t="s">
        <v>94</v>
      </c>
      <c r="E97" s="149"/>
      <c r="F97" s="149"/>
      <c r="G97" s="149"/>
      <c r="H97" s="149"/>
      <c r="I97" s="149"/>
      <c r="J97" s="150">
        <f>J133</f>
        <v>0</v>
      </c>
      <c r="K97" s="147"/>
      <c r="L97" s="151"/>
    </row>
    <row r="98" spans="2:12" s="10" customFormat="1" ht="19.95" customHeight="1">
      <c r="B98" s="152"/>
      <c r="C98" s="153"/>
      <c r="D98" s="154" t="s">
        <v>95</v>
      </c>
      <c r="E98" s="155"/>
      <c r="F98" s="155"/>
      <c r="G98" s="155"/>
      <c r="H98" s="155"/>
      <c r="I98" s="155"/>
      <c r="J98" s="156">
        <f>J134</f>
        <v>0</v>
      </c>
      <c r="K98" s="153"/>
      <c r="L98" s="157"/>
    </row>
    <row r="99" spans="2:12" s="10" customFormat="1" ht="19.95" customHeight="1">
      <c r="B99" s="152"/>
      <c r="C99" s="153"/>
      <c r="D99" s="154" t="s">
        <v>96</v>
      </c>
      <c r="E99" s="155"/>
      <c r="F99" s="155"/>
      <c r="G99" s="155"/>
      <c r="H99" s="155"/>
      <c r="I99" s="155"/>
      <c r="J99" s="156">
        <f>J342</f>
        <v>0</v>
      </c>
      <c r="K99" s="153"/>
      <c r="L99" s="157"/>
    </row>
    <row r="100" spans="2:12" s="10" customFormat="1" ht="19.95" customHeight="1">
      <c r="B100" s="152"/>
      <c r="C100" s="153"/>
      <c r="D100" s="154" t="s">
        <v>97</v>
      </c>
      <c r="E100" s="155"/>
      <c r="F100" s="155"/>
      <c r="G100" s="155"/>
      <c r="H100" s="155"/>
      <c r="I100" s="155"/>
      <c r="J100" s="156">
        <f>J372</f>
        <v>0</v>
      </c>
      <c r="K100" s="153"/>
      <c r="L100" s="157"/>
    </row>
    <row r="101" spans="2:12" s="10" customFormat="1" ht="19.95" customHeight="1">
      <c r="B101" s="152"/>
      <c r="C101" s="153"/>
      <c r="D101" s="154" t="s">
        <v>98</v>
      </c>
      <c r="E101" s="155"/>
      <c r="F101" s="155"/>
      <c r="G101" s="155"/>
      <c r="H101" s="155"/>
      <c r="I101" s="155"/>
      <c r="J101" s="156">
        <f>J421</f>
        <v>0</v>
      </c>
      <c r="K101" s="153"/>
      <c r="L101" s="157"/>
    </row>
    <row r="102" spans="2:12" s="10" customFormat="1" ht="19.95" customHeight="1">
      <c r="B102" s="152"/>
      <c r="C102" s="153"/>
      <c r="D102" s="154" t="s">
        <v>99</v>
      </c>
      <c r="E102" s="155"/>
      <c r="F102" s="155"/>
      <c r="G102" s="155"/>
      <c r="H102" s="155"/>
      <c r="I102" s="155"/>
      <c r="J102" s="156">
        <f>J436</f>
        <v>0</v>
      </c>
      <c r="K102" s="153"/>
      <c r="L102" s="157"/>
    </row>
    <row r="103" spans="2:12" s="10" customFormat="1" ht="19.95" customHeight="1">
      <c r="B103" s="152"/>
      <c r="C103" s="153"/>
      <c r="D103" s="154" t="s">
        <v>100</v>
      </c>
      <c r="E103" s="155"/>
      <c r="F103" s="155"/>
      <c r="G103" s="155"/>
      <c r="H103" s="155"/>
      <c r="I103" s="155"/>
      <c r="J103" s="156">
        <f>J474</f>
        <v>0</v>
      </c>
      <c r="K103" s="153"/>
      <c r="L103" s="157"/>
    </row>
    <row r="104" spans="2:12" s="10" customFormat="1" ht="19.95" customHeight="1">
      <c r="B104" s="152"/>
      <c r="C104" s="153"/>
      <c r="D104" s="154" t="s">
        <v>101</v>
      </c>
      <c r="E104" s="155"/>
      <c r="F104" s="155"/>
      <c r="G104" s="155"/>
      <c r="H104" s="155"/>
      <c r="I104" s="155"/>
      <c r="J104" s="156">
        <f>J489</f>
        <v>0</v>
      </c>
      <c r="K104" s="153"/>
      <c r="L104" s="157"/>
    </row>
    <row r="105" spans="2:12" s="9" customFormat="1" ht="24.9" customHeight="1">
      <c r="B105" s="146"/>
      <c r="C105" s="147"/>
      <c r="D105" s="148" t="s">
        <v>102</v>
      </c>
      <c r="E105" s="149"/>
      <c r="F105" s="149"/>
      <c r="G105" s="149"/>
      <c r="H105" s="149"/>
      <c r="I105" s="149"/>
      <c r="J105" s="150">
        <f>J494</f>
        <v>0</v>
      </c>
      <c r="K105" s="147"/>
      <c r="L105" s="151"/>
    </row>
    <row r="106" spans="2:12" s="10" customFormat="1" ht="19.95" customHeight="1">
      <c r="B106" s="152"/>
      <c r="C106" s="153"/>
      <c r="D106" s="154" t="s">
        <v>103</v>
      </c>
      <c r="E106" s="155"/>
      <c r="F106" s="155"/>
      <c r="G106" s="155"/>
      <c r="H106" s="155"/>
      <c r="I106" s="155"/>
      <c r="J106" s="156">
        <f>J495</f>
        <v>0</v>
      </c>
      <c r="K106" s="153"/>
      <c r="L106" s="157"/>
    </row>
    <row r="107" spans="2:12" s="10" customFormat="1" ht="19.95" customHeight="1">
      <c r="B107" s="152"/>
      <c r="C107" s="153"/>
      <c r="D107" s="154" t="s">
        <v>104</v>
      </c>
      <c r="E107" s="155"/>
      <c r="F107" s="155"/>
      <c r="G107" s="155"/>
      <c r="H107" s="155"/>
      <c r="I107" s="155"/>
      <c r="J107" s="156">
        <f>J515</f>
        <v>0</v>
      </c>
      <c r="K107" s="153"/>
      <c r="L107" s="157"/>
    </row>
    <row r="108" spans="2:12" s="10" customFormat="1" ht="19.95" customHeight="1">
      <c r="B108" s="152"/>
      <c r="C108" s="153"/>
      <c r="D108" s="154" t="s">
        <v>105</v>
      </c>
      <c r="E108" s="155"/>
      <c r="F108" s="155"/>
      <c r="G108" s="155"/>
      <c r="H108" s="155"/>
      <c r="I108" s="155"/>
      <c r="J108" s="156">
        <f>J519</f>
        <v>0</v>
      </c>
      <c r="K108" s="153"/>
      <c r="L108" s="157"/>
    </row>
    <row r="109" spans="2:12" s="10" customFormat="1" ht="19.95" customHeight="1">
      <c r="B109" s="152"/>
      <c r="C109" s="153"/>
      <c r="D109" s="154" t="s">
        <v>106</v>
      </c>
      <c r="E109" s="155"/>
      <c r="F109" s="155"/>
      <c r="G109" s="155"/>
      <c r="H109" s="155"/>
      <c r="I109" s="155"/>
      <c r="J109" s="156">
        <f>J526</f>
        <v>0</v>
      </c>
      <c r="K109" s="153"/>
      <c r="L109" s="157"/>
    </row>
    <row r="110" spans="2:12" s="10" customFormat="1" ht="19.95" customHeight="1">
      <c r="B110" s="152"/>
      <c r="C110" s="153"/>
      <c r="D110" s="154" t="s">
        <v>107</v>
      </c>
      <c r="E110" s="155"/>
      <c r="F110" s="155"/>
      <c r="G110" s="155"/>
      <c r="H110" s="155"/>
      <c r="I110" s="155"/>
      <c r="J110" s="156">
        <f>J536</f>
        <v>0</v>
      </c>
      <c r="K110" s="153"/>
      <c r="L110" s="157"/>
    </row>
    <row r="111" spans="2:12" s="10" customFormat="1" ht="19.95" customHeight="1">
      <c r="B111" s="152"/>
      <c r="C111" s="153"/>
      <c r="D111" s="154" t="s">
        <v>108</v>
      </c>
      <c r="E111" s="155"/>
      <c r="F111" s="155"/>
      <c r="G111" s="155"/>
      <c r="H111" s="155"/>
      <c r="I111" s="155"/>
      <c r="J111" s="156">
        <f>J540</f>
        <v>0</v>
      </c>
      <c r="K111" s="153"/>
      <c r="L111" s="157"/>
    </row>
    <row r="112" spans="2:12" s="10" customFormat="1" ht="19.95" customHeight="1">
      <c r="B112" s="152"/>
      <c r="C112" s="153"/>
      <c r="D112" s="154" t="s">
        <v>109</v>
      </c>
      <c r="E112" s="155"/>
      <c r="F112" s="155"/>
      <c r="G112" s="155"/>
      <c r="H112" s="155"/>
      <c r="I112" s="155"/>
      <c r="J112" s="156">
        <f>J559</f>
        <v>0</v>
      </c>
      <c r="K112" s="153"/>
      <c r="L112" s="157"/>
    </row>
    <row r="113" spans="1:31" s="2" customFormat="1" ht="21.7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" customHeight="1">
      <c r="A114" s="3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" customHeight="1">
      <c r="A118" s="33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" customHeight="1">
      <c r="A119" s="33"/>
      <c r="B119" s="34"/>
      <c r="C119" s="22" t="s">
        <v>110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16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88" t="str">
        <f>E7</f>
        <v>Polní cesta C10 v k.ú. Staré Hutě u Horní Stropnice</v>
      </c>
      <c r="F122" s="289"/>
      <c r="G122" s="289"/>
      <c r="H122" s="289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87</v>
      </c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259" t="str">
        <f>E9</f>
        <v>101.1 - Polní cesta C10 - nezastavěné území</v>
      </c>
      <c r="F124" s="290"/>
      <c r="G124" s="290"/>
      <c r="H124" s="290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F12</f>
        <v xml:space="preserve"> </v>
      </c>
      <c r="G126" s="35"/>
      <c r="H126" s="35"/>
      <c r="I126" s="28" t="s">
        <v>22</v>
      </c>
      <c r="J126" s="65">
        <f>IF(J12="","",J12)</f>
        <v>45832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15" customHeight="1">
      <c r="A128" s="33"/>
      <c r="B128" s="34"/>
      <c r="C128" s="28" t="s">
        <v>23</v>
      </c>
      <c r="D128" s="35"/>
      <c r="E128" s="35"/>
      <c r="F128" s="26" t="str">
        <f>E15</f>
        <v xml:space="preserve"> </v>
      </c>
      <c r="G128" s="35"/>
      <c r="H128" s="35"/>
      <c r="I128" s="28" t="s">
        <v>28</v>
      </c>
      <c r="J128" s="31" t="str">
        <f>E21</f>
        <v xml:space="preserve"> 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15" customHeight="1">
      <c r="A129" s="33"/>
      <c r="B129" s="34"/>
      <c r="C129" s="28" t="s">
        <v>26</v>
      </c>
      <c r="D129" s="35"/>
      <c r="E129" s="35"/>
      <c r="F129" s="26" t="str">
        <f>IF(E18="","",E18)</f>
        <v>Vyplň údaj</v>
      </c>
      <c r="G129" s="35"/>
      <c r="H129" s="35"/>
      <c r="I129" s="28" t="s">
        <v>30</v>
      </c>
      <c r="J129" s="31" t="str">
        <f>E24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58"/>
      <c r="B131" s="159"/>
      <c r="C131" s="160" t="s">
        <v>111</v>
      </c>
      <c r="D131" s="161" t="s">
        <v>57</v>
      </c>
      <c r="E131" s="161" t="s">
        <v>53</v>
      </c>
      <c r="F131" s="161" t="s">
        <v>54</v>
      </c>
      <c r="G131" s="161" t="s">
        <v>112</v>
      </c>
      <c r="H131" s="161" t="s">
        <v>113</v>
      </c>
      <c r="I131" s="161" t="s">
        <v>114</v>
      </c>
      <c r="J131" s="161" t="s">
        <v>91</v>
      </c>
      <c r="K131" s="162" t="s">
        <v>115</v>
      </c>
      <c r="L131" s="163"/>
      <c r="M131" s="74" t="s">
        <v>1</v>
      </c>
      <c r="N131" s="75" t="s">
        <v>36</v>
      </c>
      <c r="O131" s="75" t="s">
        <v>116</v>
      </c>
      <c r="P131" s="75" t="s">
        <v>117</v>
      </c>
      <c r="Q131" s="75" t="s">
        <v>118</v>
      </c>
      <c r="R131" s="75" t="s">
        <v>119</v>
      </c>
      <c r="S131" s="75" t="s">
        <v>120</v>
      </c>
      <c r="T131" s="76" t="s">
        <v>121</v>
      </c>
      <c r="U131" s="158"/>
      <c r="V131" s="158"/>
      <c r="W131" s="158"/>
      <c r="X131" s="158"/>
      <c r="Y131" s="158"/>
      <c r="Z131" s="158"/>
      <c r="AA131" s="158"/>
      <c r="AB131" s="158"/>
      <c r="AC131" s="158"/>
      <c r="AD131" s="158"/>
      <c r="AE131" s="158"/>
    </row>
    <row r="132" spans="1:65" s="2" customFormat="1" ht="22.8" customHeight="1">
      <c r="A132" s="33"/>
      <c r="B132" s="34"/>
      <c r="C132" s="81" t="s">
        <v>122</v>
      </c>
      <c r="D132" s="35"/>
      <c r="E132" s="35"/>
      <c r="F132" s="35"/>
      <c r="G132" s="35"/>
      <c r="H132" s="35"/>
      <c r="I132" s="35"/>
      <c r="J132" s="164">
        <f>BK132</f>
        <v>0</v>
      </c>
      <c r="K132" s="35"/>
      <c r="L132" s="38"/>
      <c r="M132" s="77"/>
      <c r="N132" s="165"/>
      <c r="O132" s="78"/>
      <c r="P132" s="166">
        <f>P133+P494</f>
        <v>0</v>
      </c>
      <c r="Q132" s="78"/>
      <c r="R132" s="166">
        <f>R133+R494</f>
        <v>183.83905649999997</v>
      </c>
      <c r="S132" s="78"/>
      <c r="T132" s="167">
        <f>T133+T494</f>
        <v>0.06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71</v>
      </c>
      <c r="AU132" s="16" t="s">
        <v>93</v>
      </c>
      <c r="BK132" s="168">
        <f>BK133+BK494</f>
        <v>0</v>
      </c>
    </row>
    <row r="133" spans="1:65" s="12" customFormat="1" ht="25.95" customHeight="1">
      <c r="B133" s="169"/>
      <c r="C133" s="170"/>
      <c r="D133" s="171" t="s">
        <v>71</v>
      </c>
      <c r="E133" s="172" t="s">
        <v>123</v>
      </c>
      <c r="F133" s="172" t="s">
        <v>124</v>
      </c>
      <c r="G133" s="170"/>
      <c r="H133" s="170"/>
      <c r="I133" s="173"/>
      <c r="J133" s="174">
        <f>BK133</f>
        <v>0</v>
      </c>
      <c r="K133" s="170"/>
      <c r="L133" s="175"/>
      <c r="M133" s="176"/>
      <c r="N133" s="177"/>
      <c r="O133" s="177"/>
      <c r="P133" s="178">
        <f>P134+P342+P372+P421+P436+P474+P489</f>
        <v>0</v>
      </c>
      <c r="Q133" s="177"/>
      <c r="R133" s="178">
        <f>R134+R342+R372+R421+R436+R474+R489</f>
        <v>183.83905649999997</v>
      </c>
      <c r="S133" s="177"/>
      <c r="T133" s="179">
        <f>T134+T342+T372+T421+T436+T474+T489</f>
        <v>0.06</v>
      </c>
      <c r="AR133" s="180" t="s">
        <v>80</v>
      </c>
      <c r="AT133" s="181" t="s">
        <v>71</v>
      </c>
      <c r="AU133" s="181" t="s">
        <v>72</v>
      </c>
      <c r="AY133" s="180" t="s">
        <v>125</v>
      </c>
      <c r="BK133" s="182">
        <f>BK134+BK342+BK372+BK421+BK436+BK474+BK489</f>
        <v>0</v>
      </c>
    </row>
    <row r="134" spans="1:65" s="12" customFormat="1" ht="22.8" customHeight="1">
      <c r="B134" s="169"/>
      <c r="C134" s="170"/>
      <c r="D134" s="171" t="s">
        <v>71</v>
      </c>
      <c r="E134" s="183" t="s">
        <v>80</v>
      </c>
      <c r="F134" s="183" t="s">
        <v>126</v>
      </c>
      <c r="G134" s="170"/>
      <c r="H134" s="170"/>
      <c r="I134" s="173"/>
      <c r="J134" s="184">
        <f>BK134</f>
        <v>0</v>
      </c>
      <c r="K134" s="170"/>
      <c r="L134" s="175"/>
      <c r="M134" s="176"/>
      <c r="N134" s="177"/>
      <c r="O134" s="177"/>
      <c r="P134" s="178">
        <f>SUM(P135:P341)</f>
        <v>0</v>
      </c>
      <c r="Q134" s="177"/>
      <c r="R134" s="178">
        <f>SUM(R135:R341)</f>
        <v>0.38771699999999998</v>
      </c>
      <c r="S134" s="177"/>
      <c r="T134" s="179">
        <f>SUM(T135:T341)</f>
        <v>0</v>
      </c>
      <c r="AR134" s="180" t="s">
        <v>80</v>
      </c>
      <c r="AT134" s="181" t="s">
        <v>71</v>
      </c>
      <c r="AU134" s="181" t="s">
        <v>80</v>
      </c>
      <c r="AY134" s="180" t="s">
        <v>125</v>
      </c>
      <c r="BK134" s="182">
        <f>SUM(BK135:BK341)</f>
        <v>0</v>
      </c>
    </row>
    <row r="135" spans="1:65" s="2" customFormat="1" ht="21.75" customHeight="1">
      <c r="A135" s="33"/>
      <c r="B135" s="34"/>
      <c r="C135" s="185" t="s">
        <v>80</v>
      </c>
      <c r="D135" s="185" t="s">
        <v>127</v>
      </c>
      <c r="E135" s="186" t="s">
        <v>128</v>
      </c>
      <c r="F135" s="187" t="s">
        <v>129</v>
      </c>
      <c r="G135" s="188" t="s">
        <v>130</v>
      </c>
      <c r="H135" s="189">
        <v>516</v>
      </c>
      <c r="I135" s="190"/>
      <c r="J135" s="191">
        <f>ROUND(I135*H135,2)</f>
        <v>0</v>
      </c>
      <c r="K135" s="187" t="s">
        <v>131</v>
      </c>
      <c r="L135" s="38"/>
      <c r="M135" s="192" t="s">
        <v>1</v>
      </c>
      <c r="N135" s="193" t="s">
        <v>37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132</v>
      </c>
      <c r="AT135" s="196" t="s">
        <v>127</v>
      </c>
      <c r="AU135" s="196" t="s">
        <v>82</v>
      </c>
      <c r="AY135" s="16" t="s">
        <v>125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80</v>
      </c>
      <c r="BK135" s="197">
        <f>ROUND(I135*H135,2)</f>
        <v>0</v>
      </c>
      <c r="BL135" s="16" t="s">
        <v>132</v>
      </c>
      <c r="BM135" s="196" t="s">
        <v>133</v>
      </c>
    </row>
    <row r="136" spans="1:65" s="2" customFormat="1" ht="19.2">
      <c r="A136" s="33"/>
      <c r="B136" s="34"/>
      <c r="C136" s="35"/>
      <c r="D136" s="198" t="s">
        <v>134</v>
      </c>
      <c r="E136" s="35"/>
      <c r="F136" s="199" t="s">
        <v>135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134</v>
      </c>
      <c r="AU136" s="16" t="s">
        <v>82</v>
      </c>
    </row>
    <row r="137" spans="1:65" s="2" customFormat="1" ht="38.4">
      <c r="A137" s="33"/>
      <c r="B137" s="34"/>
      <c r="C137" s="35"/>
      <c r="D137" s="198" t="s">
        <v>136</v>
      </c>
      <c r="E137" s="35"/>
      <c r="F137" s="203" t="s">
        <v>137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136</v>
      </c>
      <c r="AU137" s="16" t="s">
        <v>82</v>
      </c>
    </row>
    <row r="138" spans="1:65" s="13" customFormat="1" ht="10.199999999999999">
      <c r="B138" s="204"/>
      <c r="C138" s="205"/>
      <c r="D138" s="198" t="s">
        <v>138</v>
      </c>
      <c r="E138" s="206" t="s">
        <v>1</v>
      </c>
      <c r="F138" s="207" t="s">
        <v>139</v>
      </c>
      <c r="G138" s="205"/>
      <c r="H138" s="208">
        <v>516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138</v>
      </c>
      <c r="AU138" s="214" t="s">
        <v>82</v>
      </c>
      <c r="AV138" s="13" t="s">
        <v>82</v>
      </c>
      <c r="AW138" s="13" t="s">
        <v>29</v>
      </c>
      <c r="AX138" s="13" t="s">
        <v>80</v>
      </c>
      <c r="AY138" s="214" t="s">
        <v>125</v>
      </c>
    </row>
    <row r="139" spans="1:65" s="2" customFormat="1" ht="24.15" customHeight="1">
      <c r="A139" s="33"/>
      <c r="B139" s="34"/>
      <c r="C139" s="185" t="s">
        <v>82</v>
      </c>
      <c r="D139" s="185" t="s">
        <v>127</v>
      </c>
      <c r="E139" s="186" t="s">
        <v>140</v>
      </c>
      <c r="F139" s="187" t="s">
        <v>141</v>
      </c>
      <c r="G139" s="188" t="s">
        <v>130</v>
      </c>
      <c r="H139" s="189">
        <v>320.85000000000002</v>
      </c>
      <c r="I139" s="190"/>
      <c r="J139" s="191">
        <f>ROUND(I139*H139,2)</f>
        <v>0</v>
      </c>
      <c r="K139" s="187" t="s">
        <v>131</v>
      </c>
      <c r="L139" s="38"/>
      <c r="M139" s="192" t="s">
        <v>1</v>
      </c>
      <c r="N139" s="193" t="s">
        <v>37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132</v>
      </c>
      <c r="AT139" s="196" t="s">
        <v>127</v>
      </c>
      <c r="AU139" s="196" t="s">
        <v>82</v>
      </c>
      <c r="AY139" s="16" t="s">
        <v>125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80</v>
      </c>
      <c r="BK139" s="197">
        <f>ROUND(I139*H139,2)</f>
        <v>0</v>
      </c>
      <c r="BL139" s="16" t="s">
        <v>132</v>
      </c>
      <c r="BM139" s="196" t="s">
        <v>142</v>
      </c>
    </row>
    <row r="140" spans="1:65" s="2" customFormat="1" ht="10.199999999999999">
      <c r="A140" s="33"/>
      <c r="B140" s="34"/>
      <c r="C140" s="35"/>
      <c r="D140" s="198" t="s">
        <v>134</v>
      </c>
      <c r="E140" s="35"/>
      <c r="F140" s="199" t="s">
        <v>143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134</v>
      </c>
      <c r="AU140" s="16" t="s">
        <v>82</v>
      </c>
    </row>
    <row r="141" spans="1:65" s="2" customFormat="1" ht="57.6">
      <c r="A141" s="33"/>
      <c r="B141" s="34"/>
      <c r="C141" s="35"/>
      <c r="D141" s="198" t="s">
        <v>136</v>
      </c>
      <c r="E141" s="35"/>
      <c r="F141" s="203" t="s">
        <v>144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136</v>
      </c>
      <c r="AU141" s="16" t="s">
        <v>82</v>
      </c>
    </row>
    <row r="142" spans="1:65" s="13" customFormat="1" ht="10.199999999999999">
      <c r="B142" s="204"/>
      <c r="C142" s="205"/>
      <c r="D142" s="198" t="s">
        <v>138</v>
      </c>
      <c r="E142" s="206" t="s">
        <v>1</v>
      </c>
      <c r="F142" s="207" t="s">
        <v>145</v>
      </c>
      <c r="G142" s="205"/>
      <c r="H142" s="208">
        <v>320.85000000000002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138</v>
      </c>
      <c r="AU142" s="214" t="s">
        <v>82</v>
      </c>
      <c r="AV142" s="13" t="s">
        <v>82</v>
      </c>
      <c r="AW142" s="13" t="s">
        <v>29</v>
      </c>
      <c r="AX142" s="13" t="s">
        <v>80</v>
      </c>
      <c r="AY142" s="214" t="s">
        <v>125</v>
      </c>
    </row>
    <row r="143" spans="1:65" s="2" customFormat="1" ht="21.75" customHeight="1">
      <c r="A143" s="33"/>
      <c r="B143" s="34"/>
      <c r="C143" s="185" t="s">
        <v>146</v>
      </c>
      <c r="D143" s="185" t="s">
        <v>127</v>
      </c>
      <c r="E143" s="186" t="s">
        <v>147</v>
      </c>
      <c r="F143" s="187" t="s">
        <v>148</v>
      </c>
      <c r="G143" s="188" t="s">
        <v>149</v>
      </c>
      <c r="H143" s="189">
        <v>1</v>
      </c>
      <c r="I143" s="190"/>
      <c r="J143" s="191">
        <f>ROUND(I143*H143,2)</f>
        <v>0</v>
      </c>
      <c r="K143" s="187" t="s">
        <v>131</v>
      </c>
      <c r="L143" s="38"/>
      <c r="M143" s="192" t="s">
        <v>1</v>
      </c>
      <c r="N143" s="193" t="s">
        <v>37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132</v>
      </c>
      <c r="AT143" s="196" t="s">
        <v>127</v>
      </c>
      <c r="AU143" s="196" t="s">
        <v>82</v>
      </c>
      <c r="AY143" s="16" t="s">
        <v>125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80</v>
      </c>
      <c r="BK143" s="197">
        <f>ROUND(I143*H143,2)</f>
        <v>0</v>
      </c>
      <c r="BL143" s="16" t="s">
        <v>132</v>
      </c>
      <c r="BM143" s="196" t="s">
        <v>150</v>
      </c>
    </row>
    <row r="144" spans="1:65" s="2" customFormat="1" ht="19.2">
      <c r="A144" s="33"/>
      <c r="B144" s="34"/>
      <c r="C144" s="35"/>
      <c r="D144" s="198" t="s">
        <v>134</v>
      </c>
      <c r="E144" s="35"/>
      <c r="F144" s="199" t="s">
        <v>151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134</v>
      </c>
      <c r="AU144" s="16" t="s">
        <v>82</v>
      </c>
    </row>
    <row r="145" spans="1:65" s="2" customFormat="1" ht="96">
      <c r="A145" s="33"/>
      <c r="B145" s="34"/>
      <c r="C145" s="35"/>
      <c r="D145" s="198" t="s">
        <v>136</v>
      </c>
      <c r="E145" s="35"/>
      <c r="F145" s="203" t="s">
        <v>152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136</v>
      </c>
      <c r="AU145" s="16" t="s">
        <v>82</v>
      </c>
    </row>
    <row r="146" spans="1:65" s="13" customFormat="1" ht="20.399999999999999">
      <c r="B146" s="204"/>
      <c r="C146" s="205"/>
      <c r="D146" s="198" t="s">
        <v>138</v>
      </c>
      <c r="E146" s="206" t="s">
        <v>1</v>
      </c>
      <c r="F146" s="207" t="s">
        <v>153</v>
      </c>
      <c r="G146" s="205"/>
      <c r="H146" s="208">
        <v>1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138</v>
      </c>
      <c r="AU146" s="214" t="s">
        <v>82</v>
      </c>
      <c r="AV146" s="13" t="s">
        <v>82</v>
      </c>
      <c r="AW146" s="13" t="s">
        <v>29</v>
      </c>
      <c r="AX146" s="13" t="s">
        <v>80</v>
      </c>
      <c r="AY146" s="214" t="s">
        <v>125</v>
      </c>
    </row>
    <row r="147" spans="1:65" s="2" customFormat="1" ht="24.15" customHeight="1">
      <c r="A147" s="33"/>
      <c r="B147" s="34"/>
      <c r="C147" s="185" t="s">
        <v>132</v>
      </c>
      <c r="D147" s="185" t="s">
        <v>127</v>
      </c>
      <c r="E147" s="186" t="s">
        <v>154</v>
      </c>
      <c r="F147" s="187" t="s">
        <v>155</v>
      </c>
      <c r="G147" s="188" t="s">
        <v>130</v>
      </c>
      <c r="H147" s="189">
        <v>823.25</v>
      </c>
      <c r="I147" s="190"/>
      <c r="J147" s="191">
        <f>ROUND(I147*H147,2)</f>
        <v>0</v>
      </c>
      <c r="K147" s="187" t="s">
        <v>1</v>
      </c>
      <c r="L147" s="38"/>
      <c r="M147" s="192" t="s">
        <v>1</v>
      </c>
      <c r="N147" s="193" t="s">
        <v>37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132</v>
      </c>
      <c r="AT147" s="196" t="s">
        <v>127</v>
      </c>
      <c r="AU147" s="196" t="s">
        <v>82</v>
      </c>
      <c r="AY147" s="16" t="s">
        <v>125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80</v>
      </c>
      <c r="BK147" s="197">
        <f>ROUND(I147*H147,2)</f>
        <v>0</v>
      </c>
      <c r="BL147" s="16" t="s">
        <v>132</v>
      </c>
      <c r="BM147" s="196" t="s">
        <v>156</v>
      </c>
    </row>
    <row r="148" spans="1:65" s="2" customFormat="1" ht="38.4">
      <c r="A148" s="33"/>
      <c r="B148" s="34"/>
      <c r="C148" s="35"/>
      <c r="D148" s="198" t="s">
        <v>134</v>
      </c>
      <c r="E148" s="35"/>
      <c r="F148" s="199" t="s">
        <v>157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134</v>
      </c>
      <c r="AU148" s="16" t="s">
        <v>82</v>
      </c>
    </row>
    <row r="149" spans="1:65" s="2" customFormat="1" ht="124.8">
      <c r="A149" s="33"/>
      <c r="B149" s="34"/>
      <c r="C149" s="35"/>
      <c r="D149" s="198" t="s">
        <v>136</v>
      </c>
      <c r="E149" s="35"/>
      <c r="F149" s="203" t="s">
        <v>158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136</v>
      </c>
      <c r="AU149" s="16" t="s">
        <v>82</v>
      </c>
    </row>
    <row r="150" spans="1:65" s="13" customFormat="1" ht="10.199999999999999">
      <c r="B150" s="204"/>
      <c r="C150" s="205"/>
      <c r="D150" s="198" t="s">
        <v>138</v>
      </c>
      <c r="E150" s="206" t="s">
        <v>1</v>
      </c>
      <c r="F150" s="207" t="s">
        <v>159</v>
      </c>
      <c r="G150" s="205"/>
      <c r="H150" s="208">
        <v>823.25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138</v>
      </c>
      <c r="AU150" s="214" t="s">
        <v>82</v>
      </c>
      <c r="AV150" s="13" t="s">
        <v>82</v>
      </c>
      <c r="AW150" s="13" t="s">
        <v>29</v>
      </c>
      <c r="AX150" s="13" t="s">
        <v>80</v>
      </c>
      <c r="AY150" s="214" t="s">
        <v>125</v>
      </c>
    </row>
    <row r="151" spans="1:65" s="2" customFormat="1" ht="24.15" customHeight="1">
      <c r="A151" s="33"/>
      <c r="B151" s="34"/>
      <c r="C151" s="185" t="s">
        <v>160</v>
      </c>
      <c r="D151" s="185" t="s">
        <v>127</v>
      </c>
      <c r="E151" s="186" t="s">
        <v>161</v>
      </c>
      <c r="F151" s="187" t="s">
        <v>162</v>
      </c>
      <c r="G151" s="188" t="s">
        <v>130</v>
      </c>
      <c r="H151" s="189">
        <v>823.25</v>
      </c>
      <c r="I151" s="190"/>
      <c r="J151" s="191">
        <f>ROUND(I151*H151,2)</f>
        <v>0</v>
      </c>
      <c r="K151" s="187" t="s">
        <v>131</v>
      </c>
      <c r="L151" s="38"/>
      <c r="M151" s="192" t="s">
        <v>1</v>
      </c>
      <c r="N151" s="193" t="s">
        <v>37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132</v>
      </c>
      <c r="AT151" s="196" t="s">
        <v>127</v>
      </c>
      <c r="AU151" s="196" t="s">
        <v>82</v>
      </c>
      <c r="AY151" s="16" t="s">
        <v>125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80</v>
      </c>
      <c r="BK151" s="197">
        <f>ROUND(I151*H151,2)</f>
        <v>0</v>
      </c>
      <c r="BL151" s="16" t="s">
        <v>132</v>
      </c>
      <c r="BM151" s="196" t="s">
        <v>163</v>
      </c>
    </row>
    <row r="152" spans="1:65" s="2" customFormat="1" ht="38.4">
      <c r="A152" s="33"/>
      <c r="B152" s="34"/>
      <c r="C152" s="35"/>
      <c r="D152" s="198" t="s">
        <v>134</v>
      </c>
      <c r="E152" s="35"/>
      <c r="F152" s="199" t="s">
        <v>164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134</v>
      </c>
      <c r="AU152" s="16" t="s">
        <v>82</v>
      </c>
    </row>
    <row r="153" spans="1:65" s="2" customFormat="1" ht="96">
      <c r="A153" s="33"/>
      <c r="B153" s="34"/>
      <c r="C153" s="35"/>
      <c r="D153" s="198" t="s">
        <v>136</v>
      </c>
      <c r="E153" s="35"/>
      <c r="F153" s="203" t="s">
        <v>165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136</v>
      </c>
      <c r="AU153" s="16" t="s">
        <v>82</v>
      </c>
    </row>
    <row r="154" spans="1:65" s="13" customFormat="1" ht="10.199999999999999">
      <c r="B154" s="204"/>
      <c r="C154" s="205"/>
      <c r="D154" s="198" t="s">
        <v>138</v>
      </c>
      <c r="E154" s="206" t="s">
        <v>1</v>
      </c>
      <c r="F154" s="207" t="s">
        <v>166</v>
      </c>
      <c r="G154" s="205"/>
      <c r="H154" s="208">
        <v>823.25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138</v>
      </c>
      <c r="AU154" s="214" t="s">
        <v>82</v>
      </c>
      <c r="AV154" s="13" t="s">
        <v>82</v>
      </c>
      <c r="AW154" s="13" t="s">
        <v>29</v>
      </c>
      <c r="AX154" s="13" t="s">
        <v>80</v>
      </c>
      <c r="AY154" s="214" t="s">
        <v>125</v>
      </c>
    </row>
    <row r="155" spans="1:65" s="2" customFormat="1" ht="24.15" customHeight="1">
      <c r="A155" s="33"/>
      <c r="B155" s="34"/>
      <c r="C155" s="185" t="s">
        <v>167</v>
      </c>
      <c r="D155" s="185" t="s">
        <v>127</v>
      </c>
      <c r="E155" s="186" t="s">
        <v>168</v>
      </c>
      <c r="F155" s="187" t="s">
        <v>169</v>
      </c>
      <c r="G155" s="188" t="s">
        <v>130</v>
      </c>
      <c r="H155" s="189">
        <v>823.25</v>
      </c>
      <c r="I155" s="190"/>
      <c r="J155" s="191">
        <f>ROUND(I155*H155,2)</f>
        <v>0</v>
      </c>
      <c r="K155" s="187" t="s">
        <v>131</v>
      </c>
      <c r="L155" s="38"/>
      <c r="M155" s="192" t="s">
        <v>1</v>
      </c>
      <c r="N155" s="193" t="s">
        <v>37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132</v>
      </c>
      <c r="AT155" s="196" t="s">
        <v>127</v>
      </c>
      <c r="AU155" s="196" t="s">
        <v>82</v>
      </c>
      <c r="AY155" s="16" t="s">
        <v>125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80</v>
      </c>
      <c r="BK155" s="197">
        <f>ROUND(I155*H155,2)</f>
        <v>0</v>
      </c>
      <c r="BL155" s="16" t="s">
        <v>132</v>
      </c>
      <c r="BM155" s="196" t="s">
        <v>170</v>
      </c>
    </row>
    <row r="156" spans="1:65" s="2" customFormat="1" ht="28.8">
      <c r="A156" s="33"/>
      <c r="B156" s="34"/>
      <c r="C156" s="35"/>
      <c r="D156" s="198" t="s">
        <v>134</v>
      </c>
      <c r="E156" s="35"/>
      <c r="F156" s="199" t="s">
        <v>171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134</v>
      </c>
      <c r="AU156" s="16" t="s">
        <v>82</v>
      </c>
    </row>
    <row r="157" spans="1:65" s="2" customFormat="1" ht="48">
      <c r="A157" s="33"/>
      <c r="B157" s="34"/>
      <c r="C157" s="35"/>
      <c r="D157" s="198" t="s">
        <v>136</v>
      </c>
      <c r="E157" s="35"/>
      <c r="F157" s="203" t="s">
        <v>172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136</v>
      </c>
      <c r="AU157" s="16" t="s">
        <v>82</v>
      </c>
    </row>
    <row r="158" spans="1:65" s="13" customFormat="1" ht="10.199999999999999">
      <c r="B158" s="204"/>
      <c r="C158" s="205"/>
      <c r="D158" s="198" t="s">
        <v>138</v>
      </c>
      <c r="E158" s="206" t="s">
        <v>1</v>
      </c>
      <c r="F158" s="207" t="s">
        <v>173</v>
      </c>
      <c r="G158" s="205"/>
      <c r="H158" s="208">
        <v>823.25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138</v>
      </c>
      <c r="AU158" s="214" t="s">
        <v>82</v>
      </c>
      <c r="AV158" s="13" t="s">
        <v>82</v>
      </c>
      <c r="AW158" s="13" t="s">
        <v>29</v>
      </c>
      <c r="AX158" s="13" t="s">
        <v>80</v>
      </c>
      <c r="AY158" s="214" t="s">
        <v>125</v>
      </c>
    </row>
    <row r="159" spans="1:65" s="2" customFormat="1" ht="24.15" customHeight="1">
      <c r="A159" s="33"/>
      <c r="B159" s="34"/>
      <c r="C159" s="185" t="s">
        <v>174</v>
      </c>
      <c r="D159" s="185" t="s">
        <v>127</v>
      </c>
      <c r="E159" s="186" t="s">
        <v>175</v>
      </c>
      <c r="F159" s="187" t="s">
        <v>176</v>
      </c>
      <c r="G159" s="188" t="s">
        <v>177</v>
      </c>
      <c r="H159" s="189">
        <v>45</v>
      </c>
      <c r="I159" s="190"/>
      <c r="J159" s="191">
        <f>ROUND(I159*H159,2)</f>
        <v>0</v>
      </c>
      <c r="K159" s="187" t="s">
        <v>131</v>
      </c>
      <c r="L159" s="38"/>
      <c r="M159" s="192" t="s">
        <v>1</v>
      </c>
      <c r="N159" s="193" t="s">
        <v>37</v>
      </c>
      <c r="O159" s="70"/>
      <c r="P159" s="194">
        <f>O159*H159</f>
        <v>0</v>
      </c>
      <c r="Q159" s="194">
        <v>3.0000000000000001E-5</v>
      </c>
      <c r="R159" s="194">
        <f>Q159*H159</f>
        <v>1.3500000000000001E-3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132</v>
      </c>
      <c r="AT159" s="196" t="s">
        <v>127</v>
      </c>
      <c r="AU159" s="196" t="s">
        <v>82</v>
      </c>
      <c r="AY159" s="16" t="s">
        <v>125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80</v>
      </c>
      <c r="BK159" s="197">
        <f>ROUND(I159*H159,2)</f>
        <v>0</v>
      </c>
      <c r="BL159" s="16" t="s">
        <v>132</v>
      </c>
      <c r="BM159" s="196" t="s">
        <v>178</v>
      </c>
    </row>
    <row r="160" spans="1:65" s="2" customFormat="1" ht="19.2">
      <c r="A160" s="33"/>
      <c r="B160" s="34"/>
      <c r="C160" s="35"/>
      <c r="D160" s="198" t="s">
        <v>134</v>
      </c>
      <c r="E160" s="35"/>
      <c r="F160" s="199" t="s">
        <v>179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134</v>
      </c>
      <c r="AU160" s="16" t="s">
        <v>82</v>
      </c>
    </row>
    <row r="161" spans="1:65" s="2" customFormat="1" ht="38.4">
      <c r="A161" s="33"/>
      <c r="B161" s="34"/>
      <c r="C161" s="35"/>
      <c r="D161" s="198" t="s">
        <v>136</v>
      </c>
      <c r="E161" s="35"/>
      <c r="F161" s="203" t="s">
        <v>180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136</v>
      </c>
      <c r="AU161" s="16" t="s">
        <v>82</v>
      </c>
    </row>
    <row r="162" spans="1:65" s="13" customFormat="1" ht="10.199999999999999">
      <c r="B162" s="204"/>
      <c r="C162" s="205"/>
      <c r="D162" s="198" t="s">
        <v>138</v>
      </c>
      <c r="E162" s="206" t="s">
        <v>1</v>
      </c>
      <c r="F162" s="207" t="s">
        <v>181</v>
      </c>
      <c r="G162" s="205"/>
      <c r="H162" s="208">
        <v>45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138</v>
      </c>
      <c r="AU162" s="214" t="s">
        <v>82</v>
      </c>
      <c r="AV162" s="13" t="s">
        <v>82</v>
      </c>
      <c r="AW162" s="13" t="s">
        <v>29</v>
      </c>
      <c r="AX162" s="13" t="s">
        <v>80</v>
      </c>
      <c r="AY162" s="214" t="s">
        <v>125</v>
      </c>
    </row>
    <row r="163" spans="1:65" s="2" customFormat="1" ht="33" customHeight="1">
      <c r="A163" s="33"/>
      <c r="B163" s="34"/>
      <c r="C163" s="185" t="s">
        <v>182</v>
      </c>
      <c r="D163" s="185" t="s">
        <v>127</v>
      </c>
      <c r="E163" s="186" t="s">
        <v>183</v>
      </c>
      <c r="F163" s="187" t="s">
        <v>184</v>
      </c>
      <c r="G163" s="188" t="s">
        <v>185</v>
      </c>
      <c r="H163" s="189">
        <v>90.04</v>
      </c>
      <c r="I163" s="190"/>
      <c r="J163" s="191">
        <f>ROUND(I163*H163,2)</f>
        <v>0</v>
      </c>
      <c r="K163" s="187" t="s">
        <v>131</v>
      </c>
      <c r="L163" s="38"/>
      <c r="M163" s="192" t="s">
        <v>1</v>
      </c>
      <c r="N163" s="193" t="s">
        <v>37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132</v>
      </c>
      <c r="AT163" s="196" t="s">
        <v>127</v>
      </c>
      <c r="AU163" s="196" t="s">
        <v>82</v>
      </c>
      <c r="AY163" s="16" t="s">
        <v>125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80</v>
      </c>
      <c r="BK163" s="197">
        <f>ROUND(I163*H163,2)</f>
        <v>0</v>
      </c>
      <c r="BL163" s="16" t="s">
        <v>132</v>
      </c>
      <c r="BM163" s="196" t="s">
        <v>186</v>
      </c>
    </row>
    <row r="164" spans="1:65" s="2" customFormat="1" ht="28.8">
      <c r="A164" s="33"/>
      <c r="B164" s="34"/>
      <c r="C164" s="35"/>
      <c r="D164" s="198" t="s">
        <v>134</v>
      </c>
      <c r="E164" s="35"/>
      <c r="F164" s="199" t="s">
        <v>187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134</v>
      </c>
      <c r="AU164" s="16" t="s">
        <v>82</v>
      </c>
    </row>
    <row r="165" spans="1:65" s="2" customFormat="1" ht="28.8">
      <c r="A165" s="33"/>
      <c r="B165" s="34"/>
      <c r="C165" s="35"/>
      <c r="D165" s="198" t="s">
        <v>136</v>
      </c>
      <c r="E165" s="35"/>
      <c r="F165" s="203" t="s">
        <v>188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136</v>
      </c>
      <c r="AU165" s="16" t="s">
        <v>82</v>
      </c>
    </row>
    <row r="166" spans="1:65" s="13" customFormat="1" ht="10.199999999999999">
      <c r="B166" s="204"/>
      <c r="C166" s="205"/>
      <c r="D166" s="198" t="s">
        <v>138</v>
      </c>
      <c r="E166" s="206" t="s">
        <v>1</v>
      </c>
      <c r="F166" s="207" t="s">
        <v>189</v>
      </c>
      <c r="G166" s="205"/>
      <c r="H166" s="208">
        <v>77.400000000000006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138</v>
      </c>
      <c r="AU166" s="214" t="s">
        <v>82</v>
      </c>
      <c r="AV166" s="13" t="s">
        <v>82</v>
      </c>
      <c r="AW166" s="13" t="s">
        <v>29</v>
      </c>
      <c r="AX166" s="13" t="s">
        <v>72</v>
      </c>
      <c r="AY166" s="214" t="s">
        <v>125</v>
      </c>
    </row>
    <row r="167" spans="1:65" s="13" customFormat="1" ht="10.199999999999999">
      <c r="B167" s="204"/>
      <c r="C167" s="205"/>
      <c r="D167" s="198" t="s">
        <v>138</v>
      </c>
      <c r="E167" s="206" t="s">
        <v>1</v>
      </c>
      <c r="F167" s="207" t="s">
        <v>190</v>
      </c>
      <c r="G167" s="205"/>
      <c r="H167" s="208">
        <v>12.64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138</v>
      </c>
      <c r="AU167" s="214" t="s">
        <v>82</v>
      </c>
      <c r="AV167" s="13" t="s">
        <v>82</v>
      </c>
      <c r="AW167" s="13" t="s">
        <v>29</v>
      </c>
      <c r="AX167" s="13" t="s">
        <v>72</v>
      </c>
      <c r="AY167" s="214" t="s">
        <v>125</v>
      </c>
    </row>
    <row r="168" spans="1:65" s="14" customFormat="1" ht="10.199999999999999">
      <c r="B168" s="215"/>
      <c r="C168" s="216"/>
      <c r="D168" s="198" t="s">
        <v>138</v>
      </c>
      <c r="E168" s="217" t="s">
        <v>1</v>
      </c>
      <c r="F168" s="218" t="s">
        <v>191</v>
      </c>
      <c r="G168" s="216"/>
      <c r="H168" s="219">
        <v>90.04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138</v>
      </c>
      <c r="AU168" s="225" t="s">
        <v>82</v>
      </c>
      <c r="AV168" s="14" t="s">
        <v>132</v>
      </c>
      <c r="AW168" s="14" t="s">
        <v>29</v>
      </c>
      <c r="AX168" s="14" t="s">
        <v>80</v>
      </c>
      <c r="AY168" s="225" t="s">
        <v>125</v>
      </c>
    </row>
    <row r="169" spans="1:65" s="2" customFormat="1" ht="37.799999999999997" customHeight="1">
      <c r="A169" s="33"/>
      <c r="B169" s="34"/>
      <c r="C169" s="185" t="s">
        <v>192</v>
      </c>
      <c r="D169" s="185" t="s">
        <v>127</v>
      </c>
      <c r="E169" s="186" t="s">
        <v>193</v>
      </c>
      <c r="F169" s="187" t="s">
        <v>194</v>
      </c>
      <c r="G169" s="188" t="s">
        <v>185</v>
      </c>
      <c r="H169" s="189">
        <v>760.77</v>
      </c>
      <c r="I169" s="190"/>
      <c r="J169" s="191">
        <f>ROUND(I169*H169,2)</f>
        <v>0</v>
      </c>
      <c r="K169" s="187" t="s">
        <v>131</v>
      </c>
      <c r="L169" s="38"/>
      <c r="M169" s="192" t="s">
        <v>1</v>
      </c>
      <c r="N169" s="193" t="s">
        <v>37</v>
      </c>
      <c r="O169" s="70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132</v>
      </c>
      <c r="AT169" s="196" t="s">
        <v>127</v>
      </c>
      <c r="AU169" s="196" t="s">
        <v>82</v>
      </c>
      <c r="AY169" s="16" t="s">
        <v>125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80</v>
      </c>
      <c r="BK169" s="197">
        <f>ROUND(I169*H169,2)</f>
        <v>0</v>
      </c>
      <c r="BL169" s="16" t="s">
        <v>132</v>
      </c>
      <c r="BM169" s="196" t="s">
        <v>195</v>
      </c>
    </row>
    <row r="170" spans="1:65" s="2" customFormat="1" ht="19.2">
      <c r="A170" s="33"/>
      <c r="B170" s="34"/>
      <c r="C170" s="35"/>
      <c r="D170" s="198" t="s">
        <v>134</v>
      </c>
      <c r="E170" s="35"/>
      <c r="F170" s="199" t="s">
        <v>196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134</v>
      </c>
      <c r="AU170" s="16" t="s">
        <v>82</v>
      </c>
    </row>
    <row r="171" spans="1:65" s="2" customFormat="1" ht="76.8">
      <c r="A171" s="33"/>
      <c r="B171" s="34"/>
      <c r="C171" s="35"/>
      <c r="D171" s="198" t="s">
        <v>136</v>
      </c>
      <c r="E171" s="35"/>
      <c r="F171" s="203" t="s">
        <v>197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136</v>
      </c>
      <c r="AU171" s="16" t="s">
        <v>82</v>
      </c>
    </row>
    <row r="172" spans="1:65" s="13" customFormat="1" ht="10.199999999999999">
      <c r="B172" s="204"/>
      <c r="C172" s="205"/>
      <c r="D172" s="198" t="s">
        <v>138</v>
      </c>
      <c r="E172" s="206" t="s">
        <v>1</v>
      </c>
      <c r="F172" s="207" t="s">
        <v>198</v>
      </c>
      <c r="G172" s="205"/>
      <c r="H172" s="208">
        <v>152.1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138</v>
      </c>
      <c r="AU172" s="214" t="s">
        <v>82</v>
      </c>
      <c r="AV172" s="13" t="s">
        <v>82</v>
      </c>
      <c r="AW172" s="13" t="s">
        <v>29</v>
      </c>
      <c r="AX172" s="13" t="s">
        <v>72</v>
      </c>
      <c r="AY172" s="214" t="s">
        <v>125</v>
      </c>
    </row>
    <row r="173" spans="1:65" s="13" customFormat="1" ht="20.399999999999999">
      <c r="B173" s="204"/>
      <c r="C173" s="205"/>
      <c r="D173" s="198" t="s">
        <v>138</v>
      </c>
      <c r="E173" s="206" t="s">
        <v>1</v>
      </c>
      <c r="F173" s="207" t="s">
        <v>199</v>
      </c>
      <c r="G173" s="205"/>
      <c r="H173" s="208">
        <v>543.87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138</v>
      </c>
      <c r="AU173" s="214" t="s">
        <v>82</v>
      </c>
      <c r="AV173" s="13" t="s">
        <v>82</v>
      </c>
      <c r="AW173" s="13" t="s">
        <v>29</v>
      </c>
      <c r="AX173" s="13" t="s">
        <v>72</v>
      </c>
      <c r="AY173" s="214" t="s">
        <v>125</v>
      </c>
    </row>
    <row r="174" spans="1:65" s="13" customFormat="1" ht="20.399999999999999">
      <c r="B174" s="204"/>
      <c r="C174" s="205"/>
      <c r="D174" s="198" t="s">
        <v>138</v>
      </c>
      <c r="E174" s="206" t="s">
        <v>1</v>
      </c>
      <c r="F174" s="207" t="s">
        <v>200</v>
      </c>
      <c r="G174" s="205"/>
      <c r="H174" s="208">
        <v>64.8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138</v>
      </c>
      <c r="AU174" s="214" t="s">
        <v>82</v>
      </c>
      <c r="AV174" s="13" t="s">
        <v>82</v>
      </c>
      <c r="AW174" s="13" t="s">
        <v>29</v>
      </c>
      <c r="AX174" s="13" t="s">
        <v>72</v>
      </c>
      <c r="AY174" s="214" t="s">
        <v>125</v>
      </c>
    </row>
    <row r="175" spans="1:65" s="14" customFormat="1" ht="10.199999999999999">
      <c r="B175" s="215"/>
      <c r="C175" s="216"/>
      <c r="D175" s="198" t="s">
        <v>138</v>
      </c>
      <c r="E175" s="217" t="s">
        <v>1</v>
      </c>
      <c r="F175" s="218" t="s">
        <v>191</v>
      </c>
      <c r="G175" s="216"/>
      <c r="H175" s="219">
        <v>760.77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138</v>
      </c>
      <c r="AU175" s="225" t="s">
        <v>82</v>
      </c>
      <c r="AV175" s="14" t="s">
        <v>132</v>
      </c>
      <c r="AW175" s="14" t="s">
        <v>29</v>
      </c>
      <c r="AX175" s="14" t="s">
        <v>80</v>
      </c>
      <c r="AY175" s="225" t="s">
        <v>125</v>
      </c>
    </row>
    <row r="176" spans="1:65" s="2" customFormat="1" ht="37.799999999999997" customHeight="1">
      <c r="A176" s="33"/>
      <c r="B176" s="34"/>
      <c r="C176" s="185" t="s">
        <v>201</v>
      </c>
      <c r="D176" s="185" t="s">
        <v>127</v>
      </c>
      <c r="E176" s="186" t="s">
        <v>202</v>
      </c>
      <c r="F176" s="187" t="s">
        <v>203</v>
      </c>
      <c r="G176" s="188" t="s">
        <v>185</v>
      </c>
      <c r="H176" s="189">
        <v>84.53</v>
      </c>
      <c r="I176" s="190"/>
      <c r="J176" s="191">
        <f>ROUND(I176*H176,2)</f>
        <v>0</v>
      </c>
      <c r="K176" s="187" t="s">
        <v>131</v>
      </c>
      <c r="L176" s="38"/>
      <c r="M176" s="192" t="s">
        <v>1</v>
      </c>
      <c r="N176" s="193" t="s">
        <v>37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132</v>
      </c>
      <c r="AT176" s="196" t="s">
        <v>127</v>
      </c>
      <c r="AU176" s="196" t="s">
        <v>82</v>
      </c>
      <c r="AY176" s="16" t="s">
        <v>125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80</v>
      </c>
      <c r="BK176" s="197">
        <f>ROUND(I176*H176,2)</f>
        <v>0</v>
      </c>
      <c r="BL176" s="16" t="s">
        <v>132</v>
      </c>
      <c r="BM176" s="196" t="s">
        <v>204</v>
      </c>
    </row>
    <row r="177" spans="1:65" s="2" customFormat="1" ht="19.2">
      <c r="A177" s="33"/>
      <c r="B177" s="34"/>
      <c r="C177" s="35"/>
      <c r="D177" s="198" t="s">
        <v>134</v>
      </c>
      <c r="E177" s="35"/>
      <c r="F177" s="199" t="s">
        <v>205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134</v>
      </c>
      <c r="AU177" s="16" t="s">
        <v>82</v>
      </c>
    </row>
    <row r="178" spans="1:65" s="2" customFormat="1" ht="57.6">
      <c r="A178" s="33"/>
      <c r="B178" s="34"/>
      <c r="C178" s="35"/>
      <c r="D178" s="198" t="s">
        <v>136</v>
      </c>
      <c r="E178" s="35"/>
      <c r="F178" s="203" t="s">
        <v>206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136</v>
      </c>
      <c r="AU178" s="16" t="s">
        <v>82</v>
      </c>
    </row>
    <row r="179" spans="1:65" s="13" customFormat="1" ht="10.199999999999999">
      <c r="B179" s="204"/>
      <c r="C179" s="205"/>
      <c r="D179" s="198" t="s">
        <v>138</v>
      </c>
      <c r="E179" s="206" t="s">
        <v>1</v>
      </c>
      <c r="F179" s="207" t="s">
        <v>207</v>
      </c>
      <c r="G179" s="205"/>
      <c r="H179" s="208">
        <v>16.899999999999999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138</v>
      </c>
      <c r="AU179" s="214" t="s">
        <v>82</v>
      </c>
      <c r="AV179" s="13" t="s">
        <v>82</v>
      </c>
      <c r="AW179" s="13" t="s">
        <v>29</v>
      </c>
      <c r="AX179" s="13" t="s">
        <v>72</v>
      </c>
      <c r="AY179" s="214" t="s">
        <v>125</v>
      </c>
    </row>
    <row r="180" spans="1:65" s="13" customFormat="1" ht="20.399999999999999">
      <c r="B180" s="204"/>
      <c r="C180" s="205"/>
      <c r="D180" s="198" t="s">
        <v>138</v>
      </c>
      <c r="E180" s="206" t="s">
        <v>1</v>
      </c>
      <c r="F180" s="207" t="s">
        <v>208</v>
      </c>
      <c r="G180" s="205"/>
      <c r="H180" s="208">
        <v>60.43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138</v>
      </c>
      <c r="AU180" s="214" t="s">
        <v>82</v>
      </c>
      <c r="AV180" s="13" t="s">
        <v>82</v>
      </c>
      <c r="AW180" s="13" t="s">
        <v>29</v>
      </c>
      <c r="AX180" s="13" t="s">
        <v>72</v>
      </c>
      <c r="AY180" s="214" t="s">
        <v>125</v>
      </c>
    </row>
    <row r="181" spans="1:65" s="13" customFormat="1" ht="20.399999999999999">
      <c r="B181" s="204"/>
      <c r="C181" s="205"/>
      <c r="D181" s="198" t="s">
        <v>138</v>
      </c>
      <c r="E181" s="206" t="s">
        <v>1</v>
      </c>
      <c r="F181" s="207" t="s">
        <v>209</v>
      </c>
      <c r="G181" s="205"/>
      <c r="H181" s="208">
        <v>7.2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138</v>
      </c>
      <c r="AU181" s="214" t="s">
        <v>82</v>
      </c>
      <c r="AV181" s="13" t="s">
        <v>82</v>
      </c>
      <c r="AW181" s="13" t="s">
        <v>29</v>
      </c>
      <c r="AX181" s="13" t="s">
        <v>72</v>
      </c>
      <c r="AY181" s="214" t="s">
        <v>125</v>
      </c>
    </row>
    <row r="182" spans="1:65" s="14" customFormat="1" ht="10.199999999999999">
      <c r="B182" s="215"/>
      <c r="C182" s="216"/>
      <c r="D182" s="198" t="s">
        <v>138</v>
      </c>
      <c r="E182" s="217" t="s">
        <v>1</v>
      </c>
      <c r="F182" s="218" t="s">
        <v>191</v>
      </c>
      <c r="G182" s="216"/>
      <c r="H182" s="219">
        <v>84.53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138</v>
      </c>
      <c r="AU182" s="225" t="s">
        <v>82</v>
      </c>
      <c r="AV182" s="14" t="s">
        <v>132</v>
      </c>
      <c r="AW182" s="14" t="s">
        <v>29</v>
      </c>
      <c r="AX182" s="14" t="s">
        <v>80</v>
      </c>
      <c r="AY182" s="225" t="s">
        <v>125</v>
      </c>
    </row>
    <row r="183" spans="1:65" s="2" customFormat="1" ht="24.15" customHeight="1">
      <c r="A183" s="33"/>
      <c r="B183" s="34"/>
      <c r="C183" s="185" t="s">
        <v>210</v>
      </c>
      <c r="D183" s="185" t="s">
        <v>127</v>
      </c>
      <c r="E183" s="186" t="s">
        <v>211</v>
      </c>
      <c r="F183" s="187" t="s">
        <v>212</v>
      </c>
      <c r="G183" s="188" t="s">
        <v>185</v>
      </c>
      <c r="H183" s="189">
        <v>150</v>
      </c>
      <c r="I183" s="190"/>
      <c r="J183" s="191">
        <f>ROUND(I183*H183,2)</f>
        <v>0</v>
      </c>
      <c r="K183" s="187" t="s">
        <v>131</v>
      </c>
      <c r="L183" s="38"/>
      <c r="M183" s="192" t="s">
        <v>1</v>
      </c>
      <c r="N183" s="193" t="s">
        <v>37</v>
      </c>
      <c r="O183" s="70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132</v>
      </c>
      <c r="AT183" s="196" t="s">
        <v>127</v>
      </c>
      <c r="AU183" s="196" t="s">
        <v>82</v>
      </c>
      <c r="AY183" s="16" t="s">
        <v>125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80</v>
      </c>
      <c r="BK183" s="197">
        <f>ROUND(I183*H183,2)</f>
        <v>0</v>
      </c>
      <c r="BL183" s="16" t="s">
        <v>132</v>
      </c>
      <c r="BM183" s="196" t="s">
        <v>213</v>
      </c>
    </row>
    <row r="184" spans="1:65" s="2" customFormat="1" ht="19.2">
      <c r="A184" s="33"/>
      <c r="B184" s="34"/>
      <c r="C184" s="35"/>
      <c r="D184" s="198" t="s">
        <v>134</v>
      </c>
      <c r="E184" s="35"/>
      <c r="F184" s="199" t="s">
        <v>214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134</v>
      </c>
      <c r="AU184" s="16" t="s">
        <v>82</v>
      </c>
    </row>
    <row r="185" spans="1:65" s="2" customFormat="1" ht="28.8">
      <c r="A185" s="33"/>
      <c r="B185" s="34"/>
      <c r="C185" s="35"/>
      <c r="D185" s="198" t="s">
        <v>136</v>
      </c>
      <c r="E185" s="35"/>
      <c r="F185" s="203" t="s">
        <v>215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136</v>
      </c>
      <c r="AU185" s="16" t="s">
        <v>82</v>
      </c>
    </row>
    <row r="186" spans="1:65" s="13" customFormat="1" ht="10.199999999999999">
      <c r="B186" s="204"/>
      <c r="C186" s="205"/>
      <c r="D186" s="198" t="s">
        <v>138</v>
      </c>
      <c r="E186" s="206" t="s">
        <v>1</v>
      </c>
      <c r="F186" s="207" t="s">
        <v>216</v>
      </c>
      <c r="G186" s="205"/>
      <c r="H186" s="208">
        <v>150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138</v>
      </c>
      <c r="AU186" s="214" t="s">
        <v>82</v>
      </c>
      <c r="AV186" s="13" t="s">
        <v>82</v>
      </c>
      <c r="AW186" s="13" t="s">
        <v>29</v>
      </c>
      <c r="AX186" s="13" t="s">
        <v>80</v>
      </c>
      <c r="AY186" s="214" t="s">
        <v>125</v>
      </c>
    </row>
    <row r="187" spans="1:65" s="2" customFormat="1" ht="33" customHeight="1">
      <c r="A187" s="33"/>
      <c r="B187" s="34"/>
      <c r="C187" s="185" t="s">
        <v>8</v>
      </c>
      <c r="D187" s="185" t="s">
        <v>127</v>
      </c>
      <c r="E187" s="186" t="s">
        <v>217</v>
      </c>
      <c r="F187" s="187" t="s">
        <v>218</v>
      </c>
      <c r="G187" s="188" t="s">
        <v>185</v>
      </c>
      <c r="H187" s="189">
        <v>25</v>
      </c>
      <c r="I187" s="190"/>
      <c r="J187" s="191">
        <f>ROUND(I187*H187,2)</f>
        <v>0</v>
      </c>
      <c r="K187" s="187" t="s">
        <v>131</v>
      </c>
      <c r="L187" s="38"/>
      <c r="M187" s="192" t="s">
        <v>1</v>
      </c>
      <c r="N187" s="193" t="s">
        <v>37</v>
      </c>
      <c r="O187" s="70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132</v>
      </c>
      <c r="AT187" s="196" t="s">
        <v>127</v>
      </c>
      <c r="AU187" s="196" t="s">
        <v>82</v>
      </c>
      <c r="AY187" s="16" t="s">
        <v>125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80</v>
      </c>
      <c r="BK187" s="197">
        <f>ROUND(I187*H187,2)</f>
        <v>0</v>
      </c>
      <c r="BL187" s="16" t="s">
        <v>132</v>
      </c>
      <c r="BM187" s="196" t="s">
        <v>219</v>
      </c>
    </row>
    <row r="188" spans="1:65" s="2" customFormat="1" ht="28.8">
      <c r="A188" s="33"/>
      <c r="B188" s="34"/>
      <c r="C188" s="35"/>
      <c r="D188" s="198" t="s">
        <v>134</v>
      </c>
      <c r="E188" s="35"/>
      <c r="F188" s="199" t="s">
        <v>220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134</v>
      </c>
      <c r="AU188" s="16" t="s">
        <v>82</v>
      </c>
    </row>
    <row r="189" spans="1:65" s="2" customFormat="1" ht="67.2">
      <c r="A189" s="33"/>
      <c r="B189" s="34"/>
      <c r="C189" s="35"/>
      <c r="D189" s="198" t="s">
        <v>136</v>
      </c>
      <c r="E189" s="35"/>
      <c r="F189" s="203" t="s">
        <v>221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136</v>
      </c>
      <c r="AU189" s="16" t="s">
        <v>82</v>
      </c>
    </row>
    <row r="190" spans="1:65" s="13" customFormat="1" ht="20.399999999999999">
      <c r="B190" s="204"/>
      <c r="C190" s="205"/>
      <c r="D190" s="198" t="s">
        <v>138</v>
      </c>
      <c r="E190" s="206" t="s">
        <v>1</v>
      </c>
      <c r="F190" s="207" t="s">
        <v>222</v>
      </c>
      <c r="G190" s="205"/>
      <c r="H190" s="208">
        <v>25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138</v>
      </c>
      <c r="AU190" s="214" t="s">
        <v>82</v>
      </c>
      <c r="AV190" s="13" t="s">
        <v>82</v>
      </c>
      <c r="AW190" s="13" t="s">
        <v>29</v>
      </c>
      <c r="AX190" s="13" t="s">
        <v>80</v>
      </c>
      <c r="AY190" s="214" t="s">
        <v>125</v>
      </c>
    </row>
    <row r="191" spans="1:65" s="2" customFormat="1" ht="37.799999999999997" customHeight="1">
      <c r="A191" s="33"/>
      <c r="B191" s="34"/>
      <c r="C191" s="185" t="s">
        <v>223</v>
      </c>
      <c r="D191" s="185" t="s">
        <v>127</v>
      </c>
      <c r="E191" s="186" t="s">
        <v>224</v>
      </c>
      <c r="F191" s="187" t="s">
        <v>225</v>
      </c>
      <c r="G191" s="188" t="s">
        <v>185</v>
      </c>
      <c r="H191" s="189">
        <v>496.17599999999999</v>
      </c>
      <c r="I191" s="190"/>
      <c r="J191" s="191">
        <f>ROUND(I191*H191,2)</f>
        <v>0</v>
      </c>
      <c r="K191" s="187" t="s">
        <v>131</v>
      </c>
      <c r="L191" s="38"/>
      <c r="M191" s="192" t="s">
        <v>1</v>
      </c>
      <c r="N191" s="193" t="s">
        <v>37</v>
      </c>
      <c r="O191" s="70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132</v>
      </c>
      <c r="AT191" s="196" t="s">
        <v>127</v>
      </c>
      <c r="AU191" s="196" t="s">
        <v>82</v>
      </c>
      <c r="AY191" s="16" t="s">
        <v>125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80</v>
      </c>
      <c r="BK191" s="197">
        <f>ROUND(I191*H191,2)</f>
        <v>0</v>
      </c>
      <c r="BL191" s="16" t="s">
        <v>132</v>
      </c>
      <c r="BM191" s="196" t="s">
        <v>226</v>
      </c>
    </row>
    <row r="192" spans="1:65" s="2" customFormat="1" ht="38.4">
      <c r="A192" s="33"/>
      <c r="B192" s="34"/>
      <c r="C192" s="35"/>
      <c r="D192" s="198" t="s">
        <v>134</v>
      </c>
      <c r="E192" s="35"/>
      <c r="F192" s="199" t="s">
        <v>227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134</v>
      </c>
      <c r="AU192" s="16" t="s">
        <v>82</v>
      </c>
    </row>
    <row r="193" spans="1:65" s="2" customFormat="1" ht="48">
      <c r="A193" s="33"/>
      <c r="B193" s="34"/>
      <c r="C193" s="35"/>
      <c r="D193" s="198" t="s">
        <v>136</v>
      </c>
      <c r="E193" s="35"/>
      <c r="F193" s="203" t="s">
        <v>228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136</v>
      </c>
      <c r="AU193" s="16" t="s">
        <v>82</v>
      </c>
    </row>
    <row r="194" spans="1:65" s="13" customFormat="1" ht="20.399999999999999">
      <c r="B194" s="204"/>
      <c r="C194" s="205"/>
      <c r="D194" s="198" t="s">
        <v>138</v>
      </c>
      <c r="E194" s="206" t="s">
        <v>1</v>
      </c>
      <c r="F194" s="207" t="s">
        <v>229</v>
      </c>
      <c r="G194" s="205"/>
      <c r="H194" s="208">
        <v>123.488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138</v>
      </c>
      <c r="AU194" s="214" t="s">
        <v>82</v>
      </c>
      <c r="AV194" s="13" t="s">
        <v>82</v>
      </c>
      <c r="AW194" s="13" t="s">
        <v>29</v>
      </c>
      <c r="AX194" s="13" t="s">
        <v>72</v>
      </c>
      <c r="AY194" s="214" t="s">
        <v>125</v>
      </c>
    </row>
    <row r="195" spans="1:65" s="13" customFormat="1" ht="20.399999999999999">
      <c r="B195" s="204"/>
      <c r="C195" s="205"/>
      <c r="D195" s="198" t="s">
        <v>138</v>
      </c>
      <c r="E195" s="206" t="s">
        <v>1</v>
      </c>
      <c r="F195" s="207" t="s">
        <v>230</v>
      </c>
      <c r="G195" s="205"/>
      <c r="H195" s="208">
        <v>82.325000000000003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138</v>
      </c>
      <c r="AU195" s="214" t="s">
        <v>82</v>
      </c>
      <c r="AV195" s="13" t="s">
        <v>82</v>
      </c>
      <c r="AW195" s="13" t="s">
        <v>29</v>
      </c>
      <c r="AX195" s="13" t="s">
        <v>72</v>
      </c>
      <c r="AY195" s="214" t="s">
        <v>125</v>
      </c>
    </row>
    <row r="196" spans="1:65" s="14" customFormat="1" ht="10.199999999999999">
      <c r="B196" s="215"/>
      <c r="C196" s="216"/>
      <c r="D196" s="198" t="s">
        <v>138</v>
      </c>
      <c r="E196" s="217" t="s">
        <v>1</v>
      </c>
      <c r="F196" s="218" t="s">
        <v>191</v>
      </c>
      <c r="G196" s="216"/>
      <c r="H196" s="219">
        <v>205.81299999999999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138</v>
      </c>
      <c r="AU196" s="225" t="s">
        <v>82</v>
      </c>
      <c r="AV196" s="14" t="s">
        <v>132</v>
      </c>
      <c r="AW196" s="14" t="s">
        <v>29</v>
      </c>
      <c r="AX196" s="14" t="s">
        <v>72</v>
      </c>
      <c r="AY196" s="225" t="s">
        <v>125</v>
      </c>
    </row>
    <row r="197" spans="1:65" s="13" customFormat="1" ht="10.199999999999999">
      <c r="B197" s="204"/>
      <c r="C197" s="205"/>
      <c r="D197" s="198" t="s">
        <v>138</v>
      </c>
      <c r="E197" s="206" t="s">
        <v>1</v>
      </c>
      <c r="F197" s="207" t="s">
        <v>231</v>
      </c>
      <c r="G197" s="205"/>
      <c r="H197" s="208">
        <v>205.81299999999999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138</v>
      </c>
      <c r="AU197" s="214" t="s">
        <v>82</v>
      </c>
      <c r="AV197" s="13" t="s">
        <v>82</v>
      </c>
      <c r="AW197" s="13" t="s">
        <v>29</v>
      </c>
      <c r="AX197" s="13" t="s">
        <v>72</v>
      </c>
      <c r="AY197" s="214" t="s">
        <v>125</v>
      </c>
    </row>
    <row r="198" spans="1:65" s="13" customFormat="1" ht="20.399999999999999">
      <c r="B198" s="204"/>
      <c r="C198" s="205"/>
      <c r="D198" s="198" t="s">
        <v>138</v>
      </c>
      <c r="E198" s="206" t="s">
        <v>1</v>
      </c>
      <c r="F198" s="207" t="s">
        <v>232</v>
      </c>
      <c r="G198" s="205"/>
      <c r="H198" s="208">
        <v>84.55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138</v>
      </c>
      <c r="AU198" s="214" t="s">
        <v>82</v>
      </c>
      <c r="AV198" s="13" t="s">
        <v>82</v>
      </c>
      <c r="AW198" s="13" t="s">
        <v>29</v>
      </c>
      <c r="AX198" s="13" t="s">
        <v>72</v>
      </c>
      <c r="AY198" s="214" t="s">
        <v>125</v>
      </c>
    </row>
    <row r="199" spans="1:65" s="13" customFormat="1" ht="10.199999999999999">
      <c r="B199" s="204"/>
      <c r="C199" s="205"/>
      <c r="D199" s="198" t="s">
        <v>138</v>
      </c>
      <c r="E199" s="206" t="s">
        <v>1</v>
      </c>
      <c r="F199" s="207" t="s">
        <v>233</v>
      </c>
      <c r="G199" s="205"/>
      <c r="H199" s="208">
        <v>496.17599999999999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138</v>
      </c>
      <c r="AU199" s="214" t="s">
        <v>82</v>
      </c>
      <c r="AV199" s="13" t="s">
        <v>82</v>
      </c>
      <c r="AW199" s="13" t="s">
        <v>29</v>
      </c>
      <c r="AX199" s="13" t="s">
        <v>80</v>
      </c>
      <c r="AY199" s="214" t="s">
        <v>125</v>
      </c>
    </row>
    <row r="200" spans="1:65" s="2" customFormat="1" ht="37.799999999999997" customHeight="1">
      <c r="A200" s="33"/>
      <c r="B200" s="34"/>
      <c r="C200" s="185" t="s">
        <v>234</v>
      </c>
      <c r="D200" s="185" t="s">
        <v>127</v>
      </c>
      <c r="E200" s="186" t="s">
        <v>235</v>
      </c>
      <c r="F200" s="187" t="s">
        <v>236</v>
      </c>
      <c r="G200" s="188" t="s">
        <v>185</v>
      </c>
      <c r="H200" s="189">
        <v>169.06</v>
      </c>
      <c r="I200" s="190"/>
      <c r="J200" s="191">
        <f>ROUND(I200*H200,2)</f>
        <v>0</v>
      </c>
      <c r="K200" s="187" t="s">
        <v>131</v>
      </c>
      <c r="L200" s="38"/>
      <c r="M200" s="192" t="s">
        <v>1</v>
      </c>
      <c r="N200" s="193" t="s">
        <v>37</v>
      </c>
      <c r="O200" s="70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132</v>
      </c>
      <c r="AT200" s="196" t="s">
        <v>127</v>
      </c>
      <c r="AU200" s="196" t="s">
        <v>82</v>
      </c>
      <c r="AY200" s="16" t="s">
        <v>125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6" t="s">
        <v>80</v>
      </c>
      <c r="BK200" s="197">
        <f>ROUND(I200*H200,2)</f>
        <v>0</v>
      </c>
      <c r="BL200" s="16" t="s">
        <v>132</v>
      </c>
      <c r="BM200" s="196" t="s">
        <v>237</v>
      </c>
    </row>
    <row r="201" spans="1:65" s="2" customFormat="1" ht="38.4">
      <c r="A201" s="33"/>
      <c r="B201" s="34"/>
      <c r="C201" s="35"/>
      <c r="D201" s="198" t="s">
        <v>134</v>
      </c>
      <c r="E201" s="35"/>
      <c r="F201" s="199" t="s">
        <v>238</v>
      </c>
      <c r="G201" s="35"/>
      <c r="H201" s="35"/>
      <c r="I201" s="200"/>
      <c r="J201" s="35"/>
      <c r="K201" s="35"/>
      <c r="L201" s="38"/>
      <c r="M201" s="201"/>
      <c r="N201" s="202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134</v>
      </c>
      <c r="AU201" s="16" t="s">
        <v>82</v>
      </c>
    </row>
    <row r="202" spans="1:65" s="2" customFormat="1" ht="48">
      <c r="A202" s="33"/>
      <c r="B202" s="34"/>
      <c r="C202" s="35"/>
      <c r="D202" s="198" t="s">
        <v>136</v>
      </c>
      <c r="E202" s="35"/>
      <c r="F202" s="203" t="s">
        <v>228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136</v>
      </c>
      <c r="AU202" s="16" t="s">
        <v>82</v>
      </c>
    </row>
    <row r="203" spans="1:65" s="13" customFormat="1" ht="10.199999999999999">
      <c r="B203" s="204"/>
      <c r="C203" s="205"/>
      <c r="D203" s="198" t="s">
        <v>138</v>
      </c>
      <c r="E203" s="206" t="s">
        <v>1</v>
      </c>
      <c r="F203" s="207" t="s">
        <v>239</v>
      </c>
      <c r="G203" s="205"/>
      <c r="H203" s="208">
        <v>84.53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138</v>
      </c>
      <c r="AU203" s="214" t="s">
        <v>82</v>
      </c>
      <c r="AV203" s="13" t="s">
        <v>82</v>
      </c>
      <c r="AW203" s="13" t="s">
        <v>29</v>
      </c>
      <c r="AX203" s="13" t="s">
        <v>72</v>
      </c>
      <c r="AY203" s="214" t="s">
        <v>125</v>
      </c>
    </row>
    <row r="204" spans="1:65" s="13" customFormat="1" ht="10.199999999999999">
      <c r="B204" s="204"/>
      <c r="C204" s="205"/>
      <c r="D204" s="198" t="s">
        <v>138</v>
      </c>
      <c r="E204" s="206" t="s">
        <v>1</v>
      </c>
      <c r="F204" s="207" t="s">
        <v>240</v>
      </c>
      <c r="G204" s="205"/>
      <c r="H204" s="208">
        <v>84.53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138</v>
      </c>
      <c r="AU204" s="214" t="s">
        <v>82</v>
      </c>
      <c r="AV204" s="13" t="s">
        <v>82</v>
      </c>
      <c r="AW204" s="13" t="s">
        <v>29</v>
      </c>
      <c r="AX204" s="13" t="s">
        <v>72</v>
      </c>
      <c r="AY204" s="214" t="s">
        <v>125</v>
      </c>
    </row>
    <row r="205" spans="1:65" s="14" customFormat="1" ht="10.199999999999999">
      <c r="B205" s="215"/>
      <c r="C205" s="216"/>
      <c r="D205" s="198" t="s">
        <v>138</v>
      </c>
      <c r="E205" s="217" t="s">
        <v>1</v>
      </c>
      <c r="F205" s="218" t="s">
        <v>191</v>
      </c>
      <c r="G205" s="216"/>
      <c r="H205" s="219">
        <v>169.06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138</v>
      </c>
      <c r="AU205" s="225" t="s">
        <v>82</v>
      </c>
      <c r="AV205" s="14" t="s">
        <v>132</v>
      </c>
      <c r="AW205" s="14" t="s">
        <v>29</v>
      </c>
      <c r="AX205" s="14" t="s">
        <v>80</v>
      </c>
      <c r="AY205" s="225" t="s">
        <v>125</v>
      </c>
    </row>
    <row r="206" spans="1:65" s="2" customFormat="1" ht="37.799999999999997" customHeight="1">
      <c r="A206" s="33"/>
      <c r="B206" s="34"/>
      <c r="C206" s="185" t="s">
        <v>241</v>
      </c>
      <c r="D206" s="185" t="s">
        <v>127</v>
      </c>
      <c r="E206" s="186" t="s">
        <v>242</v>
      </c>
      <c r="F206" s="187" t="s">
        <v>243</v>
      </c>
      <c r="G206" s="188" t="s">
        <v>185</v>
      </c>
      <c r="H206" s="189">
        <v>973.40800000000002</v>
      </c>
      <c r="I206" s="190"/>
      <c r="J206" s="191">
        <f>ROUND(I206*H206,2)</f>
        <v>0</v>
      </c>
      <c r="K206" s="187" t="s">
        <v>131</v>
      </c>
      <c r="L206" s="38"/>
      <c r="M206" s="192" t="s">
        <v>1</v>
      </c>
      <c r="N206" s="193" t="s">
        <v>37</v>
      </c>
      <c r="O206" s="70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132</v>
      </c>
      <c r="AT206" s="196" t="s">
        <v>127</v>
      </c>
      <c r="AU206" s="196" t="s">
        <v>82</v>
      </c>
      <c r="AY206" s="16" t="s">
        <v>125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80</v>
      </c>
      <c r="BK206" s="197">
        <f>ROUND(I206*H206,2)</f>
        <v>0</v>
      </c>
      <c r="BL206" s="16" t="s">
        <v>132</v>
      </c>
      <c r="BM206" s="196" t="s">
        <v>244</v>
      </c>
    </row>
    <row r="207" spans="1:65" s="2" customFormat="1" ht="38.4">
      <c r="A207" s="33"/>
      <c r="B207" s="34"/>
      <c r="C207" s="35"/>
      <c r="D207" s="198" t="s">
        <v>134</v>
      </c>
      <c r="E207" s="35"/>
      <c r="F207" s="199" t="s">
        <v>245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134</v>
      </c>
      <c r="AU207" s="16" t="s">
        <v>82</v>
      </c>
    </row>
    <row r="208" spans="1:65" s="2" customFormat="1" ht="48">
      <c r="A208" s="33"/>
      <c r="B208" s="34"/>
      <c r="C208" s="35"/>
      <c r="D208" s="198" t="s">
        <v>136</v>
      </c>
      <c r="E208" s="35"/>
      <c r="F208" s="203" t="s">
        <v>246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136</v>
      </c>
      <c r="AU208" s="16" t="s">
        <v>82</v>
      </c>
    </row>
    <row r="209" spans="1:65" s="13" customFormat="1" ht="10.199999999999999">
      <c r="B209" s="204"/>
      <c r="C209" s="205"/>
      <c r="D209" s="198" t="s">
        <v>138</v>
      </c>
      <c r="E209" s="206" t="s">
        <v>1</v>
      </c>
      <c r="F209" s="207" t="s">
        <v>247</v>
      </c>
      <c r="G209" s="205"/>
      <c r="H209" s="208">
        <v>64.17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138</v>
      </c>
      <c r="AU209" s="214" t="s">
        <v>82</v>
      </c>
      <c r="AV209" s="13" t="s">
        <v>82</v>
      </c>
      <c r="AW209" s="13" t="s">
        <v>29</v>
      </c>
      <c r="AX209" s="13" t="s">
        <v>72</v>
      </c>
      <c r="AY209" s="214" t="s">
        <v>125</v>
      </c>
    </row>
    <row r="210" spans="1:65" s="13" customFormat="1" ht="20.399999999999999">
      <c r="B210" s="204"/>
      <c r="C210" s="205"/>
      <c r="D210" s="198" t="s">
        <v>138</v>
      </c>
      <c r="E210" s="206" t="s">
        <v>1</v>
      </c>
      <c r="F210" s="207" t="s">
        <v>248</v>
      </c>
      <c r="G210" s="205"/>
      <c r="H210" s="208">
        <v>760.75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138</v>
      </c>
      <c r="AU210" s="214" t="s">
        <v>82</v>
      </c>
      <c r="AV210" s="13" t="s">
        <v>82</v>
      </c>
      <c r="AW210" s="13" t="s">
        <v>29</v>
      </c>
      <c r="AX210" s="13" t="s">
        <v>72</v>
      </c>
      <c r="AY210" s="214" t="s">
        <v>125</v>
      </c>
    </row>
    <row r="211" spans="1:65" s="13" customFormat="1" ht="10.199999999999999">
      <c r="B211" s="204"/>
      <c r="C211" s="205"/>
      <c r="D211" s="198" t="s">
        <v>138</v>
      </c>
      <c r="E211" s="206" t="s">
        <v>1</v>
      </c>
      <c r="F211" s="207" t="s">
        <v>249</v>
      </c>
      <c r="G211" s="205"/>
      <c r="H211" s="208">
        <v>25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138</v>
      </c>
      <c r="AU211" s="214" t="s">
        <v>82</v>
      </c>
      <c r="AV211" s="13" t="s">
        <v>82</v>
      </c>
      <c r="AW211" s="13" t="s">
        <v>29</v>
      </c>
      <c r="AX211" s="13" t="s">
        <v>72</v>
      </c>
      <c r="AY211" s="214" t="s">
        <v>125</v>
      </c>
    </row>
    <row r="212" spans="1:65" s="13" customFormat="1" ht="20.399999999999999">
      <c r="B212" s="204"/>
      <c r="C212" s="205"/>
      <c r="D212" s="198" t="s">
        <v>138</v>
      </c>
      <c r="E212" s="206" t="s">
        <v>1</v>
      </c>
      <c r="F212" s="207" t="s">
        <v>250</v>
      </c>
      <c r="G212" s="205"/>
      <c r="H212" s="208">
        <v>123.488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138</v>
      </c>
      <c r="AU212" s="214" t="s">
        <v>82</v>
      </c>
      <c r="AV212" s="13" t="s">
        <v>82</v>
      </c>
      <c r="AW212" s="13" t="s">
        <v>29</v>
      </c>
      <c r="AX212" s="13" t="s">
        <v>72</v>
      </c>
      <c r="AY212" s="214" t="s">
        <v>125</v>
      </c>
    </row>
    <row r="213" spans="1:65" s="14" customFormat="1" ht="10.199999999999999">
      <c r="B213" s="215"/>
      <c r="C213" s="216"/>
      <c r="D213" s="198" t="s">
        <v>138</v>
      </c>
      <c r="E213" s="217" t="s">
        <v>1</v>
      </c>
      <c r="F213" s="218" t="s">
        <v>191</v>
      </c>
      <c r="G213" s="216"/>
      <c r="H213" s="219">
        <v>973.4079999999999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138</v>
      </c>
      <c r="AU213" s="225" t="s">
        <v>82</v>
      </c>
      <c r="AV213" s="14" t="s">
        <v>132</v>
      </c>
      <c r="AW213" s="14" t="s">
        <v>29</v>
      </c>
      <c r="AX213" s="14" t="s">
        <v>80</v>
      </c>
      <c r="AY213" s="225" t="s">
        <v>125</v>
      </c>
    </row>
    <row r="214" spans="1:65" s="2" customFormat="1" ht="24.15" customHeight="1">
      <c r="A214" s="33"/>
      <c r="B214" s="34"/>
      <c r="C214" s="185" t="s">
        <v>251</v>
      </c>
      <c r="D214" s="185" t="s">
        <v>127</v>
      </c>
      <c r="E214" s="186" t="s">
        <v>252</v>
      </c>
      <c r="F214" s="187" t="s">
        <v>253</v>
      </c>
      <c r="G214" s="188" t="s">
        <v>185</v>
      </c>
      <c r="H214" s="189">
        <v>5.25</v>
      </c>
      <c r="I214" s="190"/>
      <c r="J214" s="191">
        <f>ROUND(I214*H214,2)</f>
        <v>0</v>
      </c>
      <c r="K214" s="187" t="s">
        <v>131</v>
      </c>
      <c r="L214" s="38"/>
      <c r="M214" s="192" t="s">
        <v>1</v>
      </c>
      <c r="N214" s="193" t="s">
        <v>37</v>
      </c>
      <c r="O214" s="70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132</v>
      </c>
      <c r="AT214" s="196" t="s">
        <v>127</v>
      </c>
      <c r="AU214" s="196" t="s">
        <v>82</v>
      </c>
      <c r="AY214" s="16" t="s">
        <v>125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80</v>
      </c>
      <c r="BK214" s="197">
        <f>ROUND(I214*H214,2)</f>
        <v>0</v>
      </c>
      <c r="BL214" s="16" t="s">
        <v>132</v>
      </c>
      <c r="BM214" s="196" t="s">
        <v>254</v>
      </c>
    </row>
    <row r="215" spans="1:65" s="2" customFormat="1" ht="19.2">
      <c r="A215" s="33"/>
      <c r="B215" s="34"/>
      <c r="C215" s="35"/>
      <c r="D215" s="198" t="s">
        <v>134</v>
      </c>
      <c r="E215" s="35"/>
      <c r="F215" s="199" t="s">
        <v>255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134</v>
      </c>
      <c r="AU215" s="16" t="s">
        <v>82</v>
      </c>
    </row>
    <row r="216" spans="1:65" s="13" customFormat="1" ht="10.199999999999999">
      <c r="B216" s="204"/>
      <c r="C216" s="205"/>
      <c r="D216" s="198" t="s">
        <v>138</v>
      </c>
      <c r="E216" s="206" t="s">
        <v>1</v>
      </c>
      <c r="F216" s="207" t="s">
        <v>256</v>
      </c>
      <c r="G216" s="205"/>
      <c r="H216" s="208">
        <v>5.25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138</v>
      </c>
      <c r="AU216" s="214" t="s">
        <v>82</v>
      </c>
      <c r="AV216" s="13" t="s">
        <v>82</v>
      </c>
      <c r="AW216" s="13" t="s">
        <v>29</v>
      </c>
      <c r="AX216" s="13" t="s">
        <v>80</v>
      </c>
      <c r="AY216" s="214" t="s">
        <v>125</v>
      </c>
    </row>
    <row r="217" spans="1:65" s="2" customFormat="1" ht="33" customHeight="1">
      <c r="A217" s="33"/>
      <c r="B217" s="34"/>
      <c r="C217" s="185" t="s">
        <v>257</v>
      </c>
      <c r="D217" s="185" t="s">
        <v>127</v>
      </c>
      <c r="E217" s="186" t="s">
        <v>258</v>
      </c>
      <c r="F217" s="187" t="s">
        <v>259</v>
      </c>
      <c r="G217" s="188" t="s">
        <v>185</v>
      </c>
      <c r="H217" s="189">
        <v>205.81299999999999</v>
      </c>
      <c r="I217" s="190"/>
      <c r="J217" s="191">
        <f>ROUND(I217*H217,2)</f>
        <v>0</v>
      </c>
      <c r="K217" s="187" t="s">
        <v>131</v>
      </c>
      <c r="L217" s="38"/>
      <c r="M217" s="192" t="s">
        <v>1</v>
      </c>
      <c r="N217" s="193" t="s">
        <v>37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132</v>
      </c>
      <c r="AT217" s="196" t="s">
        <v>127</v>
      </c>
      <c r="AU217" s="196" t="s">
        <v>82</v>
      </c>
      <c r="AY217" s="16" t="s">
        <v>125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80</v>
      </c>
      <c r="BK217" s="197">
        <f>ROUND(I217*H217,2)</f>
        <v>0</v>
      </c>
      <c r="BL217" s="16" t="s">
        <v>132</v>
      </c>
      <c r="BM217" s="196" t="s">
        <v>260</v>
      </c>
    </row>
    <row r="218" spans="1:65" s="2" customFormat="1" ht="38.4">
      <c r="A218" s="33"/>
      <c r="B218" s="34"/>
      <c r="C218" s="35"/>
      <c r="D218" s="198" t="s">
        <v>134</v>
      </c>
      <c r="E218" s="35"/>
      <c r="F218" s="199" t="s">
        <v>261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134</v>
      </c>
      <c r="AU218" s="16" t="s">
        <v>82</v>
      </c>
    </row>
    <row r="219" spans="1:65" s="13" customFormat="1" ht="20.399999999999999">
      <c r="B219" s="204"/>
      <c r="C219" s="205"/>
      <c r="D219" s="198" t="s">
        <v>138</v>
      </c>
      <c r="E219" s="206" t="s">
        <v>1</v>
      </c>
      <c r="F219" s="207" t="s">
        <v>262</v>
      </c>
      <c r="G219" s="205"/>
      <c r="H219" s="208">
        <v>123.488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138</v>
      </c>
      <c r="AU219" s="214" t="s">
        <v>82</v>
      </c>
      <c r="AV219" s="13" t="s">
        <v>82</v>
      </c>
      <c r="AW219" s="13" t="s">
        <v>29</v>
      </c>
      <c r="AX219" s="13" t="s">
        <v>72</v>
      </c>
      <c r="AY219" s="214" t="s">
        <v>125</v>
      </c>
    </row>
    <row r="220" spans="1:65" s="13" customFormat="1" ht="20.399999999999999">
      <c r="B220" s="204"/>
      <c r="C220" s="205"/>
      <c r="D220" s="198" t="s">
        <v>138</v>
      </c>
      <c r="E220" s="206" t="s">
        <v>1</v>
      </c>
      <c r="F220" s="207" t="s">
        <v>263</v>
      </c>
      <c r="G220" s="205"/>
      <c r="H220" s="208">
        <v>82.325000000000003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138</v>
      </c>
      <c r="AU220" s="214" t="s">
        <v>82</v>
      </c>
      <c r="AV220" s="13" t="s">
        <v>82</v>
      </c>
      <c r="AW220" s="13" t="s">
        <v>29</v>
      </c>
      <c r="AX220" s="13" t="s">
        <v>72</v>
      </c>
      <c r="AY220" s="214" t="s">
        <v>125</v>
      </c>
    </row>
    <row r="221" spans="1:65" s="14" customFormat="1" ht="10.199999999999999">
      <c r="B221" s="215"/>
      <c r="C221" s="216"/>
      <c r="D221" s="198" t="s">
        <v>138</v>
      </c>
      <c r="E221" s="217" t="s">
        <v>1</v>
      </c>
      <c r="F221" s="218" t="s">
        <v>191</v>
      </c>
      <c r="G221" s="216"/>
      <c r="H221" s="219">
        <v>205.81299999999999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138</v>
      </c>
      <c r="AU221" s="225" t="s">
        <v>82</v>
      </c>
      <c r="AV221" s="14" t="s">
        <v>132</v>
      </c>
      <c r="AW221" s="14" t="s">
        <v>29</v>
      </c>
      <c r="AX221" s="14" t="s">
        <v>80</v>
      </c>
      <c r="AY221" s="225" t="s">
        <v>125</v>
      </c>
    </row>
    <row r="222" spans="1:65" s="2" customFormat="1" ht="33" customHeight="1">
      <c r="A222" s="33"/>
      <c r="B222" s="34"/>
      <c r="C222" s="185" t="s">
        <v>264</v>
      </c>
      <c r="D222" s="185" t="s">
        <v>127</v>
      </c>
      <c r="E222" s="186" t="s">
        <v>265</v>
      </c>
      <c r="F222" s="187" t="s">
        <v>266</v>
      </c>
      <c r="G222" s="188" t="s">
        <v>185</v>
      </c>
      <c r="H222" s="189">
        <v>6.75</v>
      </c>
      <c r="I222" s="190"/>
      <c r="J222" s="191">
        <f>ROUND(I222*H222,2)</f>
        <v>0</v>
      </c>
      <c r="K222" s="187" t="s">
        <v>131</v>
      </c>
      <c r="L222" s="38"/>
      <c r="M222" s="192" t="s">
        <v>1</v>
      </c>
      <c r="N222" s="193" t="s">
        <v>37</v>
      </c>
      <c r="O222" s="70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132</v>
      </c>
      <c r="AT222" s="196" t="s">
        <v>127</v>
      </c>
      <c r="AU222" s="196" t="s">
        <v>82</v>
      </c>
      <c r="AY222" s="16" t="s">
        <v>125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80</v>
      </c>
      <c r="BK222" s="197">
        <f>ROUND(I222*H222,2)</f>
        <v>0</v>
      </c>
      <c r="BL222" s="16" t="s">
        <v>132</v>
      </c>
      <c r="BM222" s="196" t="s">
        <v>267</v>
      </c>
    </row>
    <row r="223" spans="1:65" s="2" customFormat="1" ht="38.4">
      <c r="A223" s="33"/>
      <c r="B223" s="34"/>
      <c r="C223" s="35"/>
      <c r="D223" s="198" t="s">
        <v>134</v>
      </c>
      <c r="E223" s="35"/>
      <c r="F223" s="199" t="s">
        <v>268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134</v>
      </c>
      <c r="AU223" s="16" t="s">
        <v>82</v>
      </c>
    </row>
    <row r="224" spans="1:65" s="13" customFormat="1" ht="10.199999999999999">
      <c r="B224" s="204"/>
      <c r="C224" s="205"/>
      <c r="D224" s="198" t="s">
        <v>138</v>
      </c>
      <c r="E224" s="206" t="s">
        <v>1</v>
      </c>
      <c r="F224" s="207" t="s">
        <v>269</v>
      </c>
      <c r="G224" s="205"/>
      <c r="H224" s="208">
        <v>5.25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138</v>
      </c>
      <c r="AU224" s="214" t="s">
        <v>82</v>
      </c>
      <c r="AV224" s="13" t="s">
        <v>82</v>
      </c>
      <c r="AW224" s="13" t="s">
        <v>29</v>
      </c>
      <c r="AX224" s="13" t="s">
        <v>72</v>
      </c>
      <c r="AY224" s="214" t="s">
        <v>125</v>
      </c>
    </row>
    <row r="225" spans="1:65" s="13" customFormat="1" ht="10.199999999999999">
      <c r="B225" s="204"/>
      <c r="C225" s="205"/>
      <c r="D225" s="198" t="s">
        <v>138</v>
      </c>
      <c r="E225" s="206" t="s">
        <v>1</v>
      </c>
      <c r="F225" s="207" t="s">
        <v>270</v>
      </c>
      <c r="G225" s="205"/>
      <c r="H225" s="208">
        <v>1.5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138</v>
      </c>
      <c r="AU225" s="214" t="s">
        <v>82</v>
      </c>
      <c r="AV225" s="13" t="s">
        <v>82</v>
      </c>
      <c r="AW225" s="13" t="s">
        <v>29</v>
      </c>
      <c r="AX225" s="13" t="s">
        <v>72</v>
      </c>
      <c r="AY225" s="214" t="s">
        <v>125</v>
      </c>
    </row>
    <row r="226" spans="1:65" s="14" customFormat="1" ht="10.199999999999999">
      <c r="B226" s="215"/>
      <c r="C226" s="216"/>
      <c r="D226" s="198" t="s">
        <v>138</v>
      </c>
      <c r="E226" s="217" t="s">
        <v>1</v>
      </c>
      <c r="F226" s="218" t="s">
        <v>191</v>
      </c>
      <c r="G226" s="216"/>
      <c r="H226" s="219">
        <v>6.75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138</v>
      </c>
      <c r="AU226" s="225" t="s">
        <v>82</v>
      </c>
      <c r="AV226" s="14" t="s">
        <v>132</v>
      </c>
      <c r="AW226" s="14" t="s">
        <v>29</v>
      </c>
      <c r="AX226" s="14" t="s">
        <v>80</v>
      </c>
      <c r="AY226" s="225" t="s">
        <v>125</v>
      </c>
    </row>
    <row r="227" spans="1:65" s="2" customFormat="1" ht="24.15" customHeight="1">
      <c r="A227" s="33"/>
      <c r="B227" s="34"/>
      <c r="C227" s="185" t="s">
        <v>271</v>
      </c>
      <c r="D227" s="185" t="s">
        <v>127</v>
      </c>
      <c r="E227" s="186" t="s">
        <v>272</v>
      </c>
      <c r="F227" s="187" t="s">
        <v>273</v>
      </c>
      <c r="G227" s="188" t="s">
        <v>130</v>
      </c>
      <c r="H227" s="189">
        <v>95.5</v>
      </c>
      <c r="I227" s="190"/>
      <c r="J227" s="191">
        <f>ROUND(I227*H227,2)</f>
        <v>0</v>
      </c>
      <c r="K227" s="187" t="s">
        <v>131</v>
      </c>
      <c r="L227" s="38"/>
      <c r="M227" s="192" t="s">
        <v>1</v>
      </c>
      <c r="N227" s="193" t="s">
        <v>37</v>
      </c>
      <c r="O227" s="70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132</v>
      </c>
      <c r="AT227" s="196" t="s">
        <v>127</v>
      </c>
      <c r="AU227" s="196" t="s">
        <v>82</v>
      </c>
      <c r="AY227" s="16" t="s">
        <v>125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80</v>
      </c>
      <c r="BK227" s="197">
        <f>ROUND(I227*H227,2)</f>
        <v>0</v>
      </c>
      <c r="BL227" s="16" t="s">
        <v>132</v>
      </c>
      <c r="BM227" s="196" t="s">
        <v>274</v>
      </c>
    </row>
    <row r="228" spans="1:65" s="2" customFormat="1" ht="19.2">
      <c r="A228" s="33"/>
      <c r="B228" s="34"/>
      <c r="C228" s="35"/>
      <c r="D228" s="198" t="s">
        <v>134</v>
      </c>
      <c r="E228" s="35"/>
      <c r="F228" s="199" t="s">
        <v>275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134</v>
      </c>
      <c r="AU228" s="16" t="s">
        <v>82</v>
      </c>
    </row>
    <row r="229" spans="1:65" s="13" customFormat="1" ht="10.199999999999999">
      <c r="B229" s="204"/>
      <c r="C229" s="205"/>
      <c r="D229" s="198" t="s">
        <v>138</v>
      </c>
      <c r="E229" s="206" t="s">
        <v>1</v>
      </c>
      <c r="F229" s="207" t="s">
        <v>276</v>
      </c>
      <c r="G229" s="205"/>
      <c r="H229" s="208">
        <v>95.5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138</v>
      </c>
      <c r="AU229" s="214" t="s">
        <v>82</v>
      </c>
      <c r="AV229" s="13" t="s">
        <v>82</v>
      </c>
      <c r="AW229" s="13" t="s">
        <v>29</v>
      </c>
      <c r="AX229" s="13" t="s">
        <v>80</v>
      </c>
      <c r="AY229" s="214" t="s">
        <v>125</v>
      </c>
    </row>
    <row r="230" spans="1:65" s="2" customFormat="1" ht="16.5" customHeight="1">
      <c r="A230" s="33"/>
      <c r="B230" s="34"/>
      <c r="C230" s="185" t="s">
        <v>277</v>
      </c>
      <c r="D230" s="185" t="s">
        <v>127</v>
      </c>
      <c r="E230" s="186" t="s">
        <v>278</v>
      </c>
      <c r="F230" s="187" t="s">
        <v>279</v>
      </c>
      <c r="G230" s="188" t="s">
        <v>185</v>
      </c>
      <c r="H230" s="189">
        <v>77.400000000000006</v>
      </c>
      <c r="I230" s="190"/>
      <c r="J230" s="191">
        <f>ROUND(I230*H230,2)</f>
        <v>0</v>
      </c>
      <c r="K230" s="187" t="s">
        <v>131</v>
      </c>
      <c r="L230" s="38"/>
      <c r="M230" s="192" t="s">
        <v>1</v>
      </c>
      <c r="N230" s="193" t="s">
        <v>37</v>
      </c>
      <c r="O230" s="70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132</v>
      </c>
      <c r="AT230" s="196" t="s">
        <v>127</v>
      </c>
      <c r="AU230" s="196" t="s">
        <v>82</v>
      </c>
      <c r="AY230" s="16" t="s">
        <v>125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80</v>
      </c>
      <c r="BK230" s="197">
        <f>ROUND(I230*H230,2)</f>
        <v>0</v>
      </c>
      <c r="BL230" s="16" t="s">
        <v>132</v>
      </c>
      <c r="BM230" s="196" t="s">
        <v>280</v>
      </c>
    </row>
    <row r="231" spans="1:65" s="2" customFormat="1" ht="28.8">
      <c r="A231" s="33"/>
      <c r="B231" s="34"/>
      <c r="C231" s="35"/>
      <c r="D231" s="198" t="s">
        <v>134</v>
      </c>
      <c r="E231" s="35"/>
      <c r="F231" s="199" t="s">
        <v>281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134</v>
      </c>
      <c r="AU231" s="16" t="s">
        <v>82</v>
      </c>
    </row>
    <row r="232" spans="1:65" s="2" customFormat="1" ht="28.8">
      <c r="A232" s="33"/>
      <c r="B232" s="34"/>
      <c r="C232" s="35"/>
      <c r="D232" s="198" t="s">
        <v>136</v>
      </c>
      <c r="E232" s="35"/>
      <c r="F232" s="203" t="s">
        <v>282</v>
      </c>
      <c r="G232" s="35"/>
      <c r="H232" s="35"/>
      <c r="I232" s="200"/>
      <c r="J232" s="35"/>
      <c r="K232" s="35"/>
      <c r="L232" s="38"/>
      <c r="M232" s="201"/>
      <c r="N232" s="202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136</v>
      </c>
      <c r="AU232" s="16" t="s">
        <v>82</v>
      </c>
    </row>
    <row r="233" spans="1:65" s="13" customFormat="1" ht="20.399999999999999">
      <c r="B233" s="204"/>
      <c r="C233" s="205"/>
      <c r="D233" s="198" t="s">
        <v>138</v>
      </c>
      <c r="E233" s="206" t="s">
        <v>1</v>
      </c>
      <c r="F233" s="207" t="s">
        <v>283</v>
      </c>
      <c r="G233" s="205"/>
      <c r="H233" s="208">
        <v>77.400000000000006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138</v>
      </c>
      <c r="AU233" s="214" t="s">
        <v>82</v>
      </c>
      <c r="AV233" s="13" t="s">
        <v>82</v>
      </c>
      <c r="AW233" s="13" t="s">
        <v>29</v>
      </c>
      <c r="AX233" s="13" t="s">
        <v>80</v>
      </c>
      <c r="AY233" s="214" t="s">
        <v>125</v>
      </c>
    </row>
    <row r="234" spans="1:65" s="2" customFormat="1" ht="16.5" customHeight="1">
      <c r="A234" s="33"/>
      <c r="B234" s="34"/>
      <c r="C234" s="185" t="s">
        <v>7</v>
      </c>
      <c r="D234" s="185" t="s">
        <v>127</v>
      </c>
      <c r="E234" s="186" t="s">
        <v>284</v>
      </c>
      <c r="F234" s="187" t="s">
        <v>285</v>
      </c>
      <c r="G234" s="188" t="s">
        <v>185</v>
      </c>
      <c r="H234" s="189">
        <v>1263.77</v>
      </c>
      <c r="I234" s="190"/>
      <c r="J234" s="191">
        <f>ROUND(I234*H234,2)</f>
        <v>0</v>
      </c>
      <c r="K234" s="187" t="s">
        <v>131</v>
      </c>
      <c r="L234" s="38"/>
      <c r="M234" s="192" t="s">
        <v>1</v>
      </c>
      <c r="N234" s="193" t="s">
        <v>37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132</v>
      </c>
      <c r="AT234" s="196" t="s">
        <v>127</v>
      </c>
      <c r="AU234" s="196" t="s">
        <v>82</v>
      </c>
      <c r="AY234" s="16" t="s">
        <v>125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80</v>
      </c>
      <c r="BK234" s="197">
        <f>ROUND(I234*H234,2)</f>
        <v>0</v>
      </c>
      <c r="BL234" s="16" t="s">
        <v>132</v>
      </c>
      <c r="BM234" s="196" t="s">
        <v>286</v>
      </c>
    </row>
    <row r="235" spans="1:65" s="2" customFormat="1" ht="19.2">
      <c r="A235" s="33"/>
      <c r="B235" s="34"/>
      <c r="C235" s="35"/>
      <c r="D235" s="198" t="s">
        <v>134</v>
      </c>
      <c r="E235" s="35"/>
      <c r="F235" s="199" t="s">
        <v>287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134</v>
      </c>
      <c r="AU235" s="16" t="s">
        <v>82</v>
      </c>
    </row>
    <row r="236" spans="1:65" s="2" customFormat="1" ht="28.8">
      <c r="A236" s="33"/>
      <c r="B236" s="34"/>
      <c r="C236" s="35"/>
      <c r="D236" s="198" t="s">
        <v>136</v>
      </c>
      <c r="E236" s="35"/>
      <c r="F236" s="203" t="s">
        <v>288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136</v>
      </c>
      <c r="AU236" s="16" t="s">
        <v>82</v>
      </c>
    </row>
    <row r="237" spans="1:65" s="13" customFormat="1" ht="10.199999999999999">
      <c r="B237" s="204"/>
      <c r="C237" s="205"/>
      <c r="D237" s="198" t="s">
        <v>138</v>
      </c>
      <c r="E237" s="206" t="s">
        <v>1</v>
      </c>
      <c r="F237" s="207" t="s">
        <v>247</v>
      </c>
      <c r="G237" s="205"/>
      <c r="H237" s="208">
        <v>64.17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138</v>
      </c>
      <c r="AU237" s="214" t="s">
        <v>82</v>
      </c>
      <c r="AV237" s="13" t="s">
        <v>82</v>
      </c>
      <c r="AW237" s="13" t="s">
        <v>29</v>
      </c>
      <c r="AX237" s="13" t="s">
        <v>72</v>
      </c>
      <c r="AY237" s="214" t="s">
        <v>125</v>
      </c>
    </row>
    <row r="238" spans="1:65" s="13" customFormat="1" ht="10.199999999999999">
      <c r="B238" s="204"/>
      <c r="C238" s="205"/>
      <c r="D238" s="198" t="s">
        <v>138</v>
      </c>
      <c r="E238" s="206" t="s">
        <v>1</v>
      </c>
      <c r="F238" s="207" t="s">
        <v>289</v>
      </c>
      <c r="G238" s="205"/>
      <c r="H238" s="208">
        <v>760.77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138</v>
      </c>
      <c r="AU238" s="214" t="s">
        <v>82</v>
      </c>
      <c r="AV238" s="13" t="s">
        <v>82</v>
      </c>
      <c r="AW238" s="13" t="s">
        <v>29</v>
      </c>
      <c r="AX238" s="13" t="s">
        <v>72</v>
      </c>
      <c r="AY238" s="214" t="s">
        <v>125</v>
      </c>
    </row>
    <row r="239" spans="1:65" s="13" customFormat="1" ht="10.199999999999999">
      <c r="B239" s="204"/>
      <c r="C239" s="205"/>
      <c r="D239" s="198" t="s">
        <v>138</v>
      </c>
      <c r="E239" s="206" t="s">
        <v>1</v>
      </c>
      <c r="F239" s="207" t="s">
        <v>239</v>
      </c>
      <c r="G239" s="205"/>
      <c r="H239" s="208">
        <v>84.53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138</v>
      </c>
      <c r="AU239" s="214" t="s">
        <v>82</v>
      </c>
      <c r="AV239" s="13" t="s">
        <v>82</v>
      </c>
      <c r="AW239" s="13" t="s">
        <v>29</v>
      </c>
      <c r="AX239" s="13" t="s">
        <v>72</v>
      </c>
      <c r="AY239" s="214" t="s">
        <v>125</v>
      </c>
    </row>
    <row r="240" spans="1:65" s="13" customFormat="1" ht="10.199999999999999">
      <c r="B240" s="204"/>
      <c r="C240" s="205"/>
      <c r="D240" s="198" t="s">
        <v>138</v>
      </c>
      <c r="E240" s="206" t="s">
        <v>1</v>
      </c>
      <c r="F240" s="207" t="s">
        <v>249</v>
      </c>
      <c r="G240" s="205"/>
      <c r="H240" s="208">
        <v>25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138</v>
      </c>
      <c r="AU240" s="214" t="s">
        <v>82</v>
      </c>
      <c r="AV240" s="13" t="s">
        <v>82</v>
      </c>
      <c r="AW240" s="13" t="s">
        <v>29</v>
      </c>
      <c r="AX240" s="13" t="s">
        <v>72</v>
      </c>
      <c r="AY240" s="214" t="s">
        <v>125</v>
      </c>
    </row>
    <row r="241" spans="1:65" s="13" customFormat="1" ht="10.199999999999999">
      <c r="B241" s="204"/>
      <c r="C241" s="205"/>
      <c r="D241" s="198" t="s">
        <v>138</v>
      </c>
      <c r="E241" s="206" t="s">
        <v>1</v>
      </c>
      <c r="F241" s="207" t="s">
        <v>290</v>
      </c>
      <c r="G241" s="205"/>
      <c r="H241" s="208">
        <v>82.325000000000003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138</v>
      </c>
      <c r="AU241" s="214" t="s">
        <v>82</v>
      </c>
      <c r="AV241" s="13" t="s">
        <v>82</v>
      </c>
      <c r="AW241" s="13" t="s">
        <v>29</v>
      </c>
      <c r="AX241" s="13" t="s">
        <v>72</v>
      </c>
      <c r="AY241" s="214" t="s">
        <v>125</v>
      </c>
    </row>
    <row r="242" spans="1:65" s="13" customFormat="1" ht="10.199999999999999">
      <c r="B242" s="204"/>
      <c r="C242" s="205"/>
      <c r="D242" s="198" t="s">
        <v>138</v>
      </c>
      <c r="E242" s="206" t="s">
        <v>1</v>
      </c>
      <c r="F242" s="207" t="s">
        <v>291</v>
      </c>
      <c r="G242" s="205"/>
      <c r="H242" s="208">
        <v>246.97499999999999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138</v>
      </c>
      <c r="AU242" s="214" t="s">
        <v>82</v>
      </c>
      <c r="AV242" s="13" t="s">
        <v>82</v>
      </c>
      <c r="AW242" s="13" t="s">
        <v>29</v>
      </c>
      <c r="AX242" s="13" t="s">
        <v>72</v>
      </c>
      <c r="AY242" s="214" t="s">
        <v>125</v>
      </c>
    </row>
    <row r="243" spans="1:65" s="14" customFormat="1" ht="10.199999999999999">
      <c r="B243" s="215"/>
      <c r="C243" s="216"/>
      <c r="D243" s="198" t="s">
        <v>138</v>
      </c>
      <c r="E243" s="217" t="s">
        <v>1</v>
      </c>
      <c r="F243" s="218" t="s">
        <v>191</v>
      </c>
      <c r="G243" s="216"/>
      <c r="H243" s="219">
        <v>1263.77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138</v>
      </c>
      <c r="AU243" s="225" t="s">
        <v>82</v>
      </c>
      <c r="AV243" s="14" t="s">
        <v>132</v>
      </c>
      <c r="AW243" s="14" t="s">
        <v>29</v>
      </c>
      <c r="AX243" s="14" t="s">
        <v>80</v>
      </c>
      <c r="AY243" s="225" t="s">
        <v>125</v>
      </c>
    </row>
    <row r="244" spans="1:65" s="2" customFormat="1" ht="24.15" customHeight="1">
      <c r="A244" s="33"/>
      <c r="B244" s="34"/>
      <c r="C244" s="185" t="s">
        <v>292</v>
      </c>
      <c r="D244" s="185" t="s">
        <v>127</v>
      </c>
      <c r="E244" s="186" t="s">
        <v>293</v>
      </c>
      <c r="F244" s="187" t="s">
        <v>294</v>
      </c>
      <c r="G244" s="188" t="s">
        <v>149</v>
      </c>
      <c r="H244" s="189">
        <v>1</v>
      </c>
      <c r="I244" s="190"/>
      <c r="J244" s="191">
        <f>ROUND(I244*H244,2)</f>
        <v>0</v>
      </c>
      <c r="K244" s="187" t="s">
        <v>131</v>
      </c>
      <c r="L244" s="38"/>
      <c r="M244" s="192" t="s">
        <v>1</v>
      </c>
      <c r="N244" s="193" t="s">
        <v>37</v>
      </c>
      <c r="O244" s="70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132</v>
      </c>
      <c r="AT244" s="196" t="s">
        <v>127</v>
      </c>
      <c r="AU244" s="196" t="s">
        <v>82</v>
      </c>
      <c r="AY244" s="16" t="s">
        <v>125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80</v>
      </c>
      <c r="BK244" s="197">
        <f>ROUND(I244*H244,2)</f>
        <v>0</v>
      </c>
      <c r="BL244" s="16" t="s">
        <v>132</v>
      </c>
      <c r="BM244" s="196" t="s">
        <v>295</v>
      </c>
    </row>
    <row r="245" spans="1:65" s="2" customFormat="1" ht="28.8">
      <c r="A245" s="33"/>
      <c r="B245" s="34"/>
      <c r="C245" s="35"/>
      <c r="D245" s="198" t="s">
        <v>134</v>
      </c>
      <c r="E245" s="35"/>
      <c r="F245" s="199" t="s">
        <v>296</v>
      </c>
      <c r="G245" s="35"/>
      <c r="H245" s="35"/>
      <c r="I245" s="200"/>
      <c r="J245" s="35"/>
      <c r="K245" s="35"/>
      <c r="L245" s="38"/>
      <c r="M245" s="201"/>
      <c r="N245" s="202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134</v>
      </c>
      <c r="AU245" s="16" t="s">
        <v>82</v>
      </c>
    </row>
    <row r="246" spans="1:65" s="2" customFormat="1" ht="38.4">
      <c r="A246" s="33"/>
      <c r="B246" s="34"/>
      <c r="C246" s="35"/>
      <c r="D246" s="198" t="s">
        <v>136</v>
      </c>
      <c r="E246" s="35"/>
      <c r="F246" s="203" t="s">
        <v>297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136</v>
      </c>
      <c r="AU246" s="16" t="s">
        <v>82</v>
      </c>
    </row>
    <row r="247" spans="1:65" s="13" customFormat="1" ht="10.199999999999999">
      <c r="B247" s="204"/>
      <c r="C247" s="205"/>
      <c r="D247" s="198" t="s">
        <v>138</v>
      </c>
      <c r="E247" s="206" t="s">
        <v>1</v>
      </c>
      <c r="F247" s="207" t="s">
        <v>298</v>
      </c>
      <c r="G247" s="205"/>
      <c r="H247" s="208">
        <v>1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138</v>
      </c>
      <c r="AU247" s="214" t="s">
        <v>82</v>
      </c>
      <c r="AV247" s="13" t="s">
        <v>82</v>
      </c>
      <c r="AW247" s="13" t="s">
        <v>29</v>
      </c>
      <c r="AX247" s="13" t="s">
        <v>80</v>
      </c>
      <c r="AY247" s="214" t="s">
        <v>125</v>
      </c>
    </row>
    <row r="248" spans="1:65" s="2" customFormat="1" ht="44.25" customHeight="1">
      <c r="A248" s="33"/>
      <c r="B248" s="34"/>
      <c r="C248" s="185" t="s">
        <v>299</v>
      </c>
      <c r="D248" s="185" t="s">
        <v>127</v>
      </c>
      <c r="E248" s="186" t="s">
        <v>300</v>
      </c>
      <c r="F248" s="187" t="s">
        <v>301</v>
      </c>
      <c r="G248" s="188" t="s">
        <v>130</v>
      </c>
      <c r="H248" s="189">
        <v>823.25</v>
      </c>
      <c r="I248" s="190"/>
      <c r="J248" s="191">
        <f>ROUND(I248*H248,2)</f>
        <v>0</v>
      </c>
      <c r="K248" s="187" t="s">
        <v>131</v>
      </c>
      <c r="L248" s="38"/>
      <c r="M248" s="192" t="s">
        <v>1</v>
      </c>
      <c r="N248" s="193" t="s">
        <v>37</v>
      </c>
      <c r="O248" s="70"/>
      <c r="P248" s="194">
        <f>O248*H248</f>
        <v>0</v>
      </c>
      <c r="Q248" s="194">
        <v>0</v>
      </c>
      <c r="R248" s="194">
        <f>Q248*H248</f>
        <v>0</v>
      </c>
      <c r="S248" s="194">
        <v>0</v>
      </c>
      <c r="T248" s="19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6" t="s">
        <v>132</v>
      </c>
      <c r="AT248" s="196" t="s">
        <v>127</v>
      </c>
      <c r="AU248" s="196" t="s">
        <v>82</v>
      </c>
      <c r="AY248" s="16" t="s">
        <v>125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6" t="s">
        <v>80</v>
      </c>
      <c r="BK248" s="197">
        <f>ROUND(I248*H248,2)</f>
        <v>0</v>
      </c>
      <c r="BL248" s="16" t="s">
        <v>132</v>
      </c>
      <c r="BM248" s="196" t="s">
        <v>302</v>
      </c>
    </row>
    <row r="249" spans="1:65" s="2" customFormat="1" ht="38.4">
      <c r="A249" s="33"/>
      <c r="B249" s="34"/>
      <c r="C249" s="35"/>
      <c r="D249" s="198" t="s">
        <v>134</v>
      </c>
      <c r="E249" s="35"/>
      <c r="F249" s="199" t="s">
        <v>303</v>
      </c>
      <c r="G249" s="35"/>
      <c r="H249" s="35"/>
      <c r="I249" s="200"/>
      <c r="J249" s="35"/>
      <c r="K249" s="35"/>
      <c r="L249" s="38"/>
      <c r="M249" s="201"/>
      <c r="N249" s="202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134</v>
      </c>
      <c r="AU249" s="16" t="s">
        <v>82</v>
      </c>
    </row>
    <row r="250" spans="1:65" s="2" customFormat="1" ht="67.2">
      <c r="A250" s="33"/>
      <c r="B250" s="34"/>
      <c r="C250" s="35"/>
      <c r="D250" s="198" t="s">
        <v>136</v>
      </c>
      <c r="E250" s="35"/>
      <c r="F250" s="203" t="s">
        <v>304</v>
      </c>
      <c r="G250" s="35"/>
      <c r="H250" s="35"/>
      <c r="I250" s="200"/>
      <c r="J250" s="35"/>
      <c r="K250" s="35"/>
      <c r="L250" s="38"/>
      <c r="M250" s="201"/>
      <c r="N250" s="202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136</v>
      </c>
      <c r="AU250" s="16" t="s">
        <v>82</v>
      </c>
    </row>
    <row r="251" spans="1:65" s="13" customFormat="1" ht="20.399999999999999">
      <c r="B251" s="204"/>
      <c r="C251" s="205"/>
      <c r="D251" s="198" t="s">
        <v>138</v>
      </c>
      <c r="E251" s="206" t="s">
        <v>1</v>
      </c>
      <c r="F251" s="207" t="s">
        <v>305</v>
      </c>
      <c r="G251" s="205"/>
      <c r="H251" s="208">
        <v>823.25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138</v>
      </c>
      <c r="AU251" s="214" t="s">
        <v>82</v>
      </c>
      <c r="AV251" s="13" t="s">
        <v>82</v>
      </c>
      <c r="AW251" s="13" t="s">
        <v>29</v>
      </c>
      <c r="AX251" s="13" t="s">
        <v>80</v>
      </c>
      <c r="AY251" s="214" t="s">
        <v>125</v>
      </c>
    </row>
    <row r="252" spans="1:65" s="2" customFormat="1" ht="33" customHeight="1">
      <c r="A252" s="33"/>
      <c r="B252" s="34"/>
      <c r="C252" s="185" t="s">
        <v>306</v>
      </c>
      <c r="D252" s="185" t="s">
        <v>127</v>
      </c>
      <c r="E252" s="186" t="s">
        <v>307</v>
      </c>
      <c r="F252" s="187" t="s">
        <v>308</v>
      </c>
      <c r="G252" s="188" t="s">
        <v>130</v>
      </c>
      <c r="H252" s="189">
        <v>516</v>
      </c>
      <c r="I252" s="190"/>
      <c r="J252" s="191">
        <f>ROUND(I252*H252,2)</f>
        <v>0</v>
      </c>
      <c r="K252" s="187" t="s">
        <v>131</v>
      </c>
      <c r="L252" s="38"/>
      <c r="M252" s="192" t="s">
        <v>1</v>
      </c>
      <c r="N252" s="193" t="s">
        <v>37</v>
      </c>
      <c r="O252" s="70"/>
      <c r="P252" s="194">
        <f>O252*H252</f>
        <v>0</v>
      </c>
      <c r="Q252" s="194">
        <v>0</v>
      </c>
      <c r="R252" s="194">
        <f>Q252*H252</f>
        <v>0</v>
      </c>
      <c r="S252" s="194">
        <v>0</v>
      </c>
      <c r="T252" s="195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6" t="s">
        <v>132</v>
      </c>
      <c r="AT252" s="196" t="s">
        <v>127</v>
      </c>
      <c r="AU252" s="196" t="s">
        <v>82</v>
      </c>
      <c r="AY252" s="16" t="s">
        <v>125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6" t="s">
        <v>80</v>
      </c>
      <c r="BK252" s="197">
        <f>ROUND(I252*H252,2)</f>
        <v>0</v>
      </c>
      <c r="BL252" s="16" t="s">
        <v>132</v>
      </c>
      <c r="BM252" s="196" t="s">
        <v>309</v>
      </c>
    </row>
    <row r="253" spans="1:65" s="2" customFormat="1" ht="28.8">
      <c r="A253" s="33"/>
      <c r="B253" s="34"/>
      <c r="C253" s="35"/>
      <c r="D253" s="198" t="s">
        <v>134</v>
      </c>
      <c r="E253" s="35"/>
      <c r="F253" s="199" t="s">
        <v>310</v>
      </c>
      <c r="G253" s="35"/>
      <c r="H253" s="35"/>
      <c r="I253" s="200"/>
      <c r="J253" s="35"/>
      <c r="K253" s="35"/>
      <c r="L253" s="38"/>
      <c r="M253" s="201"/>
      <c r="N253" s="202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134</v>
      </c>
      <c r="AU253" s="16" t="s">
        <v>82</v>
      </c>
    </row>
    <row r="254" spans="1:65" s="13" customFormat="1" ht="20.399999999999999">
      <c r="B254" s="204"/>
      <c r="C254" s="205"/>
      <c r="D254" s="198" t="s">
        <v>138</v>
      </c>
      <c r="E254" s="206" t="s">
        <v>1</v>
      </c>
      <c r="F254" s="207" t="s">
        <v>311</v>
      </c>
      <c r="G254" s="205"/>
      <c r="H254" s="208">
        <v>516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138</v>
      </c>
      <c r="AU254" s="214" t="s">
        <v>82</v>
      </c>
      <c r="AV254" s="13" t="s">
        <v>82</v>
      </c>
      <c r="AW254" s="13" t="s">
        <v>29</v>
      </c>
      <c r="AX254" s="13" t="s">
        <v>80</v>
      </c>
      <c r="AY254" s="214" t="s">
        <v>125</v>
      </c>
    </row>
    <row r="255" spans="1:65" s="2" customFormat="1" ht="24.15" customHeight="1">
      <c r="A255" s="33"/>
      <c r="B255" s="34"/>
      <c r="C255" s="185" t="s">
        <v>312</v>
      </c>
      <c r="D255" s="185" t="s">
        <v>127</v>
      </c>
      <c r="E255" s="186" t="s">
        <v>313</v>
      </c>
      <c r="F255" s="187" t="s">
        <v>314</v>
      </c>
      <c r="G255" s="188" t="s">
        <v>130</v>
      </c>
      <c r="H255" s="189">
        <v>516</v>
      </c>
      <c r="I255" s="190"/>
      <c r="J255" s="191">
        <f>ROUND(I255*H255,2)</f>
        <v>0</v>
      </c>
      <c r="K255" s="187" t="s">
        <v>131</v>
      </c>
      <c r="L255" s="38"/>
      <c r="M255" s="192" t="s">
        <v>1</v>
      </c>
      <c r="N255" s="193" t="s">
        <v>37</v>
      </c>
      <c r="O255" s="70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6" t="s">
        <v>132</v>
      </c>
      <c r="AT255" s="196" t="s">
        <v>127</v>
      </c>
      <c r="AU255" s="196" t="s">
        <v>82</v>
      </c>
      <c r="AY255" s="16" t="s">
        <v>125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6" t="s">
        <v>80</v>
      </c>
      <c r="BK255" s="197">
        <f>ROUND(I255*H255,2)</f>
        <v>0</v>
      </c>
      <c r="BL255" s="16" t="s">
        <v>132</v>
      </c>
      <c r="BM255" s="196" t="s">
        <v>315</v>
      </c>
    </row>
    <row r="256" spans="1:65" s="2" customFormat="1" ht="28.8">
      <c r="A256" s="33"/>
      <c r="B256" s="34"/>
      <c r="C256" s="35"/>
      <c r="D256" s="198" t="s">
        <v>134</v>
      </c>
      <c r="E256" s="35"/>
      <c r="F256" s="199" t="s">
        <v>316</v>
      </c>
      <c r="G256" s="35"/>
      <c r="H256" s="35"/>
      <c r="I256" s="200"/>
      <c r="J256" s="35"/>
      <c r="K256" s="35"/>
      <c r="L256" s="38"/>
      <c r="M256" s="201"/>
      <c r="N256" s="202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134</v>
      </c>
      <c r="AU256" s="16" t="s">
        <v>82</v>
      </c>
    </row>
    <row r="257" spans="1:65" s="13" customFormat="1" ht="10.199999999999999">
      <c r="B257" s="204"/>
      <c r="C257" s="205"/>
      <c r="D257" s="198" t="s">
        <v>138</v>
      </c>
      <c r="E257" s="206" t="s">
        <v>1</v>
      </c>
      <c r="F257" s="207" t="s">
        <v>317</v>
      </c>
      <c r="G257" s="205"/>
      <c r="H257" s="208">
        <v>516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138</v>
      </c>
      <c r="AU257" s="214" t="s">
        <v>82</v>
      </c>
      <c r="AV257" s="13" t="s">
        <v>82</v>
      </c>
      <c r="AW257" s="13" t="s">
        <v>29</v>
      </c>
      <c r="AX257" s="13" t="s">
        <v>80</v>
      </c>
      <c r="AY257" s="214" t="s">
        <v>125</v>
      </c>
    </row>
    <row r="258" spans="1:65" s="2" customFormat="1" ht="16.5" customHeight="1">
      <c r="A258" s="33"/>
      <c r="B258" s="34"/>
      <c r="C258" s="226" t="s">
        <v>318</v>
      </c>
      <c r="D258" s="226" t="s">
        <v>319</v>
      </c>
      <c r="E258" s="227" t="s">
        <v>320</v>
      </c>
      <c r="F258" s="228" t="s">
        <v>321</v>
      </c>
      <c r="G258" s="229" t="s">
        <v>322</v>
      </c>
      <c r="H258" s="230">
        <v>10.342000000000001</v>
      </c>
      <c r="I258" s="231"/>
      <c r="J258" s="232">
        <f>ROUND(I258*H258,2)</f>
        <v>0</v>
      </c>
      <c r="K258" s="228" t="s">
        <v>131</v>
      </c>
      <c r="L258" s="233"/>
      <c r="M258" s="234" t="s">
        <v>1</v>
      </c>
      <c r="N258" s="235" t="s">
        <v>37</v>
      </c>
      <c r="O258" s="70"/>
      <c r="P258" s="194">
        <f>O258*H258</f>
        <v>0</v>
      </c>
      <c r="Q258" s="194">
        <v>1E-3</v>
      </c>
      <c r="R258" s="194">
        <f>Q258*H258</f>
        <v>1.0342E-2</v>
      </c>
      <c r="S258" s="194">
        <v>0</v>
      </c>
      <c r="T258" s="19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6" t="s">
        <v>182</v>
      </c>
      <c r="AT258" s="196" t="s">
        <v>319</v>
      </c>
      <c r="AU258" s="196" t="s">
        <v>82</v>
      </c>
      <c r="AY258" s="16" t="s">
        <v>125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6" t="s">
        <v>80</v>
      </c>
      <c r="BK258" s="197">
        <f>ROUND(I258*H258,2)</f>
        <v>0</v>
      </c>
      <c r="BL258" s="16" t="s">
        <v>132</v>
      </c>
      <c r="BM258" s="196" t="s">
        <v>323</v>
      </c>
    </row>
    <row r="259" spans="1:65" s="2" customFormat="1" ht="10.199999999999999">
      <c r="A259" s="33"/>
      <c r="B259" s="34"/>
      <c r="C259" s="35"/>
      <c r="D259" s="198" t="s">
        <v>134</v>
      </c>
      <c r="E259" s="35"/>
      <c r="F259" s="199" t="s">
        <v>321</v>
      </c>
      <c r="G259" s="35"/>
      <c r="H259" s="35"/>
      <c r="I259" s="200"/>
      <c r="J259" s="35"/>
      <c r="K259" s="35"/>
      <c r="L259" s="38"/>
      <c r="M259" s="201"/>
      <c r="N259" s="202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134</v>
      </c>
      <c r="AU259" s="16" t="s">
        <v>82</v>
      </c>
    </row>
    <row r="260" spans="1:65" s="13" customFormat="1" ht="20.399999999999999">
      <c r="B260" s="204"/>
      <c r="C260" s="205"/>
      <c r="D260" s="198" t="s">
        <v>138</v>
      </c>
      <c r="E260" s="205"/>
      <c r="F260" s="207" t="s">
        <v>324</v>
      </c>
      <c r="G260" s="205"/>
      <c r="H260" s="208">
        <v>10.342000000000001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138</v>
      </c>
      <c r="AU260" s="214" t="s">
        <v>82</v>
      </c>
      <c r="AV260" s="13" t="s">
        <v>82</v>
      </c>
      <c r="AW260" s="13" t="s">
        <v>4</v>
      </c>
      <c r="AX260" s="13" t="s">
        <v>80</v>
      </c>
      <c r="AY260" s="214" t="s">
        <v>125</v>
      </c>
    </row>
    <row r="261" spans="1:65" s="2" customFormat="1" ht="24.15" customHeight="1">
      <c r="A261" s="33"/>
      <c r="B261" s="34"/>
      <c r="C261" s="185" t="s">
        <v>325</v>
      </c>
      <c r="D261" s="185" t="s">
        <v>127</v>
      </c>
      <c r="E261" s="186" t="s">
        <v>326</v>
      </c>
      <c r="F261" s="187" t="s">
        <v>327</v>
      </c>
      <c r="G261" s="188" t="s">
        <v>130</v>
      </c>
      <c r="H261" s="189">
        <v>84.266999999999996</v>
      </c>
      <c r="I261" s="190"/>
      <c r="J261" s="191">
        <f>ROUND(I261*H261,2)</f>
        <v>0</v>
      </c>
      <c r="K261" s="187" t="s">
        <v>131</v>
      </c>
      <c r="L261" s="38"/>
      <c r="M261" s="192" t="s">
        <v>1</v>
      </c>
      <c r="N261" s="193" t="s">
        <v>37</v>
      </c>
      <c r="O261" s="70"/>
      <c r="P261" s="194">
        <f>O261*H261</f>
        <v>0</v>
      </c>
      <c r="Q261" s="194">
        <v>0</v>
      </c>
      <c r="R261" s="194">
        <f>Q261*H261</f>
        <v>0</v>
      </c>
      <c r="S261" s="194">
        <v>0</v>
      </c>
      <c r="T261" s="19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6" t="s">
        <v>132</v>
      </c>
      <c r="AT261" s="196" t="s">
        <v>127</v>
      </c>
      <c r="AU261" s="196" t="s">
        <v>82</v>
      </c>
      <c r="AY261" s="16" t="s">
        <v>125</v>
      </c>
      <c r="BE261" s="197">
        <f>IF(N261="základní",J261,0)</f>
        <v>0</v>
      </c>
      <c r="BF261" s="197">
        <f>IF(N261="snížená",J261,0)</f>
        <v>0</v>
      </c>
      <c r="BG261" s="197">
        <f>IF(N261="zákl. přenesená",J261,0)</f>
        <v>0</v>
      </c>
      <c r="BH261" s="197">
        <f>IF(N261="sníž. přenesená",J261,0)</f>
        <v>0</v>
      </c>
      <c r="BI261" s="197">
        <f>IF(N261="nulová",J261,0)</f>
        <v>0</v>
      </c>
      <c r="BJ261" s="16" t="s">
        <v>80</v>
      </c>
      <c r="BK261" s="197">
        <f>ROUND(I261*H261,2)</f>
        <v>0</v>
      </c>
      <c r="BL261" s="16" t="s">
        <v>132</v>
      </c>
      <c r="BM261" s="196" t="s">
        <v>328</v>
      </c>
    </row>
    <row r="262" spans="1:65" s="2" customFormat="1" ht="28.8">
      <c r="A262" s="33"/>
      <c r="B262" s="34"/>
      <c r="C262" s="35"/>
      <c r="D262" s="198" t="s">
        <v>134</v>
      </c>
      <c r="E262" s="35"/>
      <c r="F262" s="199" t="s">
        <v>329</v>
      </c>
      <c r="G262" s="35"/>
      <c r="H262" s="35"/>
      <c r="I262" s="200"/>
      <c r="J262" s="35"/>
      <c r="K262" s="35"/>
      <c r="L262" s="38"/>
      <c r="M262" s="201"/>
      <c r="N262" s="202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134</v>
      </c>
      <c r="AU262" s="16" t="s">
        <v>82</v>
      </c>
    </row>
    <row r="263" spans="1:65" s="13" customFormat="1" ht="10.199999999999999">
      <c r="B263" s="204"/>
      <c r="C263" s="205"/>
      <c r="D263" s="198" t="s">
        <v>138</v>
      </c>
      <c r="E263" s="206" t="s">
        <v>1</v>
      </c>
      <c r="F263" s="207" t="s">
        <v>330</v>
      </c>
      <c r="G263" s="205"/>
      <c r="H263" s="208">
        <v>84.266999999999996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138</v>
      </c>
      <c r="AU263" s="214" t="s">
        <v>82</v>
      </c>
      <c r="AV263" s="13" t="s">
        <v>82</v>
      </c>
      <c r="AW263" s="13" t="s">
        <v>29</v>
      </c>
      <c r="AX263" s="13" t="s">
        <v>80</v>
      </c>
      <c r="AY263" s="214" t="s">
        <v>125</v>
      </c>
    </row>
    <row r="264" spans="1:65" s="2" customFormat="1" ht="16.5" customHeight="1">
      <c r="A264" s="33"/>
      <c r="B264" s="34"/>
      <c r="C264" s="226" t="s">
        <v>331</v>
      </c>
      <c r="D264" s="226" t="s">
        <v>319</v>
      </c>
      <c r="E264" s="227" t="s">
        <v>320</v>
      </c>
      <c r="F264" s="228" t="s">
        <v>321</v>
      </c>
      <c r="G264" s="229" t="s">
        <v>322</v>
      </c>
      <c r="H264" s="230">
        <v>1.6850000000000001</v>
      </c>
      <c r="I264" s="231"/>
      <c r="J264" s="232">
        <f>ROUND(I264*H264,2)</f>
        <v>0</v>
      </c>
      <c r="K264" s="228" t="s">
        <v>131</v>
      </c>
      <c r="L264" s="233"/>
      <c r="M264" s="234" t="s">
        <v>1</v>
      </c>
      <c r="N264" s="235" t="s">
        <v>37</v>
      </c>
      <c r="O264" s="70"/>
      <c r="P264" s="194">
        <f>O264*H264</f>
        <v>0</v>
      </c>
      <c r="Q264" s="194">
        <v>1E-3</v>
      </c>
      <c r="R264" s="194">
        <f>Q264*H264</f>
        <v>1.6850000000000001E-3</v>
      </c>
      <c r="S264" s="194">
        <v>0</v>
      </c>
      <c r="T264" s="19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6" t="s">
        <v>182</v>
      </c>
      <c r="AT264" s="196" t="s">
        <v>319</v>
      </c>
      <c r="AU264" s="196" t="s">
        <v>82</v>
      </c>
      <c r="AY264" s="16" t="s">
        <v>125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6" t="s">
        <v>80</v>
      </c>
      <c r="BK264" s="197">
        <f>ROUND(I264*H264,2)</f>
        <v>0</v>
      </c>
      <c r="BL264" s="16" t="s">
        <v>132</v>
      </c>
      <c r="BM264" s="196" t="s">
        <v>332</v>
      </c>
    </row>
    <row r="265" spans="1:65" s="2" customFormat="1" ht="10.199999999999999">
      <c r="A265" s="33"/>
      <c r="B265" s="34"/>
      <c r="C265" s="35"/>
      <c r="D265" s="198" t="s">
        <v>134</v>
      </c>
      <c r="E265" s="35"/>
      <c r="F265" s="199" t="s">
        <v>321</v>
      </c>
      <c r="G265" s="35"/>
      <c r="H265" s="35"/>
      <c r="I265" s="200"/>
      <c r="J265" s="35"/>
      <c r="K265" s="35"/>
      <c r="L265" s="38"/>
      <c r="M265" s="201"/>
      <c r="N265" s="202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134</v>
      </c>
      <c r="AU265" s="16" t="s">
        <v>82</v>
      </c>
    </row>
    <row r="266" spans="1:65" s="13" customFormat="1" ht="10.199999999999999">
      <c r="B266" s="204"/>
      <c r="C266" s="205"/>
      <c r="D266" s="198" t="s">
        <v>138</v>
      </c>
      <c r="E266" s="205"/>
      <c r="F266" s="207" t="s">
        <v>333</v>
      </c>
      <c r="G266" s="205"/>
      <c r="H266" s="208">
        <v>1.6850000000000001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138</v>
      </c>
      <c r="AU266" s="214" t="s">
        <v>82</v>
      </c>
      <c r="AV266" s="13" t="s">
        <v>82</v>
      </c>
      <c r="AW266" s="13" t="s">
        <v>4</v>
      </c>
      <c r="AX266" s="13" t="s">
        <v>80</v>
      </c>
      <c r="AY266" s="214" t="s">
        <v>125</v>
      </c>
    </row>
    <row r="267" spans="1:65" s="2" customFormat="1" ht="24.15" customHeight="1">
      <c r="A267" s="33"/>
      <c r="B267" s="34"/>
      <c r="C267" s="185" t="s">
        <v>334</v>
      </c>
      <c r="D267" s="185" t="s">
        <v>127</v>
      </c>
      <c r="E267" s="186" t="s">
        <v>335</v>
      </c>
      <c r="F267" s="187" t="s">
        <v>336</v>
      </c>
      <c r="G267" s="188" t="s">
        <v>130</v>
      </c>
      <c r="H267" s="189">
        <v>516</v>
      </c>
      <c r="I267" s="190"/>
      <c r="J267" s="191">
        <f>ROUND(I267*H267,2)</f>
        <v>0</v>
      </c>
      <c r="K267" s="187" t="s">
        <v>131</v>
      </c>
      <c r="L267" s="38"/>
      <c r="M267" s="192" t="s">
        <v>1</v>
      </c>
      <c r="N267" s="193" t="s">
        <v>37</v>
      </c>
      <c r="O267" s="70"/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6" t="s">
        <v>132</v>
      </c>
      <c r="AT267" s="196" t="s">
        <v>127</v>
      </c>
      <c r="AU267" s="196" t="s">
        <v>82</v>
      </c>
      <c r="AY267" s="16" t="s">
        <v>125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6" t="s">
        <v>80</v>
      </c>
      <c r="BK267" s="197">
        <f>ROUND(I267*H267,2)</f>
        <v>0</v>
      </c>
      <c r="BL267" s="16" t="s">
        <v>132</v>
      </c>
      <c r="BM267" s="196" t="s">
        <v>337</v>
      </c>
    </row>
    <row r="268" spans="1:65" s="2" customFormat="1" ht="19.2">
      <c r="A268" s="33"/>
      <c r="B268" s="34"/>
      <c r="C268" s="35"/>
      <c r="D268" s="198" t="s">
        <v>134</v>
      </c>
      <c r="E268" s="35"/>
      <c r="F268" s="199" t="s">
        <v>338</v>
      </c>
      <c r="G268" s="35"/>
      <c r="H268" s="35"/>
      <c r="I268" s="200"/>
      <c r="J268" s="35"/>
      <c r="K268" s="35"/>
      <c r="L268" s="38"/>
      <c r="M268" s="201"/>
      <c r="N268" s="202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134</v>
      </c>
      <c r="AU268" s="16" t="s">
        <v>82</v>
      </c>
    </row>
    <row r="269" spans="1:65" s="13" customFormat="1" ht="10.199999999999999">
      <c r="B269" s="204"/>
      <c r="C269" s="205"/>
      <c r="D269" s="198" t="s">
        <v>138</v>
      </c>
      <c r="E269" s="206" t="s">
        <v>1</v>
      </c>
      <c r="F269" s="207" t="s">
        <v>317</v>
      </c>
      <c r="G269" s="205"/>
      <c r="H269" s="208">
        <v>516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138</v>
      </c>
      <c r="AU269" s="214" t="s">
        <v>82</v>
      </c>
      <c r="AV269" s="13" t="s">
        <v>82</v>
      </c>
      <c r="AW269" s="13" t="s">
        <v>29</v>
      </c>
      <c r="AX269" s="13" t="s">
        <v>80</v>
      </c>
      <c r="AY269" s="214" t="s">
        <v>125</v>
      </c>
    </row>
    <row r="270" spans="1:65" s="2" customFormat="1" ht="24.15" customHeight="1">
      <c r="A270" s="33"/>
      <c r="B270" s="34"/>
      <c r="C270" s="185" t="s">
        <v>339</v>
      </c>
      <c r="D270" s="185" t="s">
        <v>127</v>
      </c>
      <c r="E270" s="186" t="s">
        <v>340</v>
      </c>
      <c r="F270" s="187" t="s">
        <v>341</v>
      </c>
      <c r="G270" s="188" t="s">
        <v>130</v>
      </c>
      <c r="H270" s="189">
        <v>1159.74</v>
      </c>
      <c r="I270" s="190"/>
      <c r="J270" s="191">
        <f>ROUND(I270*H270,2)</f>
        <v>0</v>
      </c>
      <c r="K270" s="187" t="s">
        <v>131</v>
      </c>
      <c r="L270" s="38"/>
      <c r="M270" s="192" t="s">
        <v>1</v>
      </c>
      <c r="N270" s="193" t="s">
        <v>37</v>
      </c>
      <c r="O270" s="70"/>
      <c r="P270" s="194">
        <f>O270*H270</f>
        <v>0</v>
      </c>
      <c r="Q270" s="194">
        <v>0</v>
      </c>
      <c r="R270" s="194">
        <f>Q270*H270</f>
        <v>0</v>
      </c>
      <c r="S270" s="194">
        <v>0</v>
      </c>
      <c r="T270" s="195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6" t="s">
        <v>132</v>
      </c>
      <c r="AT270" s="196" t="s">
        <v>127</v>
      </c>
      <c r="AU270" s="196" t="s">
        <v>82</v>
      </c>
      <c r="AY270" s="16" t="s">
        <v>125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6" t="s">
        <v>80</v>
      </c>
      <c r="BK270" s="197">
        <f>ROUND(I270*H270,2)</f>
        <v>0</v>
      </c>
      <c r="BL270" s="16" t="s">
        <v>132</v>
      </c>
      <c r="BM270" s="196" t="s">
        <v>342</v>
      </c>
    </row>
    <row r="271" spans="1:65" s="2" customFormat="1" ht="19.2">
      <c r="A271" s="33"/>
      <c r="B271" s="34"/>
      <c r="C271" s="35"/>
      <c r="D271" s="198" t="s">
        <v>134</v>
      </c>
      <c r="E271" s="35"/>
      <c r="F271" s="199" t="s">
        <v>343</v>
      </c>
      <c r="G271" s="35"/>
      <c r="H271" s="35"/>
      <c r="I271" s="200"/>
      <c r="J271" s="35"/>
      <c r="K271" s="35"/>
      <c r="L271" s="38"/>
      <c r="M271" s="201"/>
      <c r="N271" s="202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134</v>
      </c>
      <c r="AU271" s="16" t="s">
        <v>82</v>
      </c>
    </row>
    <row r="272" spans="1:65" s="13" customFormat="1" ht="10.199999999999999">
      <c r="B272" s="204"/>
      <c r="C272" s="205"/>
      <c r="D272" s="198" t="s">
        <v>138</v>
      </c>
      <c r="E272" s="206" t="s">
        <v>1</v>
      </c>
      <c r="F272" s="207" t="s">
        <v>344</v>
      </c>
      <c r="G272" s="205"/>
      <c r="H272" s="208">
        <v>1087.74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138</v>
      </c>
      <c r="AU272" s="214" t="s">
        <v>82</v>
      </c>
      <c r="AV272" s="13" t="s">
        <v>82</v>
      </c>
      <c r="AW272" s="13" t="s">
        <v>29</v>
      </c>
      <c r="AX272" s="13" t="s">
        <v>72</v>
      </c>
      <c r="AY272" s="214" t="s">
        <v>125</v>
      </c>
    </row>
    <row r="273" spans="1:65" s="13" customFormat="1" ht="20.399999999999999">
      <c r="B273" s="204"/>
      <c r="C273" s="205"/>
      <c r="D273" s="198" t="s">
        <v>138</v>
      </c>
      <c r="E273" s="206" t="s">
        <v>1</v>
      </c>
      <c r="F273" s="207" t="s">
        <v>345</v>
      </c>
      <c r="G273" s="205"/>
      <c r="H273" s="208">
        <v>72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138</v>
      </c>
      <c r="AU273" s="214" t="s">
        <v>82</v>
      </c>
      <c r="AV273" s="13" t="s">
        <v>82</v>
      </c>
      <c r="AW273" s="13" t="s">
        <v>29</v>
      </c>
      <c r="AX273" s="13" t="s">
        <v>72</v>
      </c>
      <c r="AY273" s="214" t="s">
        <v>125</v>
      </c>
    </row>
    <row r="274" spans="1:65" s="14" customFormat="1" ht="10.199999999999999">
      <c r="B274" s="215"/>
      <c r="C274" s="216"/>
      <c r="D274" s="198" t="s">
        <v>138</v>
      </c>
      <c r="E274" s="217" t="s">
        <v>1</v>
      </c>
      <c r="F274" s="218" t="s">
        <v>191</v>
      </c>
      <c r="G274" s="216"/>
      <c r="H274" s="219">
        <v>1159.74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138</v>
      </c>
      <c r="AU274" s="225" t="s">
        <v>82</v>
      </c>
      <c r="AV274" s="14" t="s">
        <v>132</v>
      </c>
      <c r="AW274" s="14" t="s">
        <v>29</v>
      </c>
      <c r="AX274" s="14" t="s">
        <v>80</v>
      </c>
      <c r="AY274" s="225" t="s">
        <v>125</v>
      </c>
    </row>
    <row r="275" spans="1:65" s="2" customFormat="1" ht="24.15" customHeight="1">
      <c r="A275" s="33"/>
      <c r="B275" s="34"/>
      <c r="C275" s="185" t="s">
        <v>346</v>
      </c>
      <c r="D275" s="185" t="s">
        <v>127</v>
      </c>
      <c r="E275" s="186" t="s">
        <v>347</v>
      </c>
      <c r="F275" s="187" t="s">
        <v>348</v>
      </c>
      <c r="G275" s="188" t="s">
        <v>130</v>
      </c>
      <c r="H275" s="189">
        <v>128.86000000000001</v>
      </c>
      <c r="I275" s="190"/>
      <c r="J275" s="191">
        <f>ROUND(I275*H275,2)</f>
        <v>0</v>
      </c>
      <c r="K275" s="187" t="s">
        <v>131</v>
      </c>
      <c r="L275" s="38"/>
      <c r="M275" s="192" t="s">
        <v>1</v>
      </c>
      <c r="N275" s="193" t="s">
        <v>37</v>
      </c>
      <c r="O275" s="70"/>
      <c r="P275" s="194">
        <f>O275*H275</f>
        <v>0</v>
      </c>
      <c r="Q275" s="194">
        <v>0</v>
      </c>
      <c r="R275" s="194">
        <f>Q275*H275</f>
        <v>0</v>
      </c>
      <c r="S275" s="194">
        <v>0</v>
      </c>
      <c r="T275" s="195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6" t="s">
        <v>132</v>
      </c>
      <c r="AT275" s="196" t="s">
        <v>127</v>
      </c>
      <c r="AU275" s="196" t="s">
        <v>82</v>
      </c>
      <c r="AY275" s="16" t="s">
        <v>125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16" t="s">
        <v>80</v>
      </c>
      <c r="BK275" s="197">
        <f>ROUND(I275*H275,2)</f>
        <v>0</v>
      </c>
      <c r="BL275" s="16" t="s">
        <v>132</v>
      </c>
      <c r="BM275" s="196" t="s">
        <v>349</v>
      </c>
    </row>
    <row r="276" spans="1:65" s="2" customFormat="1" ht="19.2">
      <c r="A276" s="33"/>
      <c r="B276" s="34"/>
      <c r="C276" s="35"/>
      <c r="D276" s="198" t="s">
        <v>134</v>
      </c>
      <c r="E276" s="35"/>
      <c r="F276" s="199" t="s">
        <v>350</v>
      </c>
      <c r="G276" s="35"/>
      <c r="H276" s="35"/>
      <c r="I276" s="200"/>
      <c r="J276" s="35"/>
      <c r="K276" s="35"/>
      <c r="L276" s="38"/>
      <c r="M276" s="201"/>
      <c r="N276" s="202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134</v>
      </c>
      <c r="AU276" s="16" t="s">
        <v>82</v>
      </c>
    </row>
    <row r="277" spans="1:65" s="13" customFormat="1" ht="10.199999999999999">
      <c r="B277" s="204"/>
      <c r="C277" s="205"/>
      <c r="D277" s="198" t="s">
        <v>138</v>
      </c>
      <c r="E277" s="206" t="s">
        <v>1</v>
      </c>
      <c r="F277" s="207" t="s">
        <v>351</v>
      </c>
      <c r="G277" s="205"/>
      <c r="H277" s="208">
        <v>120.86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138</v>
      </c>
      <c r="AU277" s="214" t="s">
        <v>82</v>
      </c>
      <c r="AV277" s="13" t="s">
        <v>82</v>
      </c>
      <c r="AW277" s="13" t="s">
        <v>29</v>
      </c>
      <c r="AX277" s="13" t="s">
        <v>72</v>
      </c>
      <c r="AY277" s="214" t="s">
        <v>125</v>
      </c>
    </row>
    <row r="278" spans="1:65" s="13" customFormat="1" ht="20.399999999999999">
      <c r="B278" s="204"/>
      <c r="C278" s="205"/>
      <c r="D278" s="198" t="s">
        <v>138</v>
      </c>
      <c r="E278" s="206" t="s">
        <v>1</v>
      </c>
      <c r="F278" s="207" t="s">
        <v>352</v>
      </c>
      <c r="G278" s="205"/>
      <c r="H278" s="208">
        <v>8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138</v>
      </c>
      <c r="AU278" s="214" t="s">
        <v>82</v>
      </c>
      <c r="AV278" s="13" t="s">
        <v>82</v>
      </c>
      <c r="AW278" s="13" t="s">
        <v>29</v>
      </c>
      <c r="AX278" s="13" t="s">
        <v>72</v>
      </c>
      <c r="AY278" s="214" t="s">
        <v>125</v>
      </c>
    </row>
    <row r="279" spans="1:65" s="14" customFormat="1" ht="10.199999999999999">
      <c r="B279" s="215"/>
      <c r="C279" s="216"/>
      <c r="D279" s="198" t="s">
        <v>138</v>
      </c>
      <c r="E279" s="217" t="s">
        <v>1</v>
      </c>
      <c r="F279" s="218" t="s">
        <v>191</v>
      </c>
      <c r="G279" s="216"/>
      <c r="H279" s="219">
        <v>128.86000000000001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138</v>
      </c>
      <c r="AU279" s="225" t="s">
        <v>82</v>
      </c>
      <c r="AV279" s="14" t="s">
        <v>132</v>
      </c>
      <c r="AW279" s="14" t="s">
        <v>29</v>
      </c>
      <c r="AX279" s="14" t="s">
        <v>80</v>
      </c>
      <c r="AY279" s="225" t="s">
        <v>125</v>
      </c>
    </row>
    <row r="280" spans="1:65" s="2" customFormat="1" ht="24.15" customHeight="1">
      <c r="A280" s="33"/>
      <c r="B280" s="34"/>
      <c r="C280" s="185" t="s">
        <v>353</v>
      </c>
      <c r="D280" s="185" t="s">
        <v>127</v>
      </c>
      <c r="E280" s="186" t="s">
        <v>354</v>
      </c>
      <c r="F280" s="187" t="s">
        <v>355</v>
      </c>
      <c r="G280" s="188" t="s">
        <v>130</v>
      </c>
      <c r="H280" s="189">
        <v>19.579999999999998</v>
      </c>
      <c r="I280" s="190"/>
      <c r="J280" s="191">
        <f>ROUND(I280*H280,2)</f>
        <v>0</v>
      </c>
      <c r="K280" s="187" t="s">
        <v>131</v>
      </c>
      <c r="L280" s="38"/>
      <c r="M280" s="192" t="s">
        <v>1</v>
      </c>
      <c r="N280" s="193" t="s">
        <v>37</v>
      </c>
      <c r="O280" s="70"/>
      <c r="P280" s="194">
        <f>O280*H280</f>
        <v>0</v>
      </c>
      <c r="Q280" s="194">
        <v>0</v>
      </c>
      <c r="R280" s="194">
        <f>Q280*H280</f>
        <v>0</v>
      </c>
      <c r="S280" s="194">
        <v>0</v>
      </c>
      <c r="T280" s="195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6" t="s">
        <v>132</v>
      </c>
      <c r="AT280" s="196" t="s">
        <v>127</v>
      </c>
      <c r="AU280" s="196" t="s">
        <v>82</v>
      </c>
      <c r="AY280" s="16" t="s">
        <v>125</v>
      </c>
      <c r="BE280" s="197">
        <f>IF(N280="základní",J280,0)</f>
        <v>0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6" t="s">
        <v>80</v>
      </c>
      <c r="BK280" s="197">
        <f>ROUND(I280*H280,2)</f>
        <v>0</v>
      </c>
      <c r="BL280" s="16" t="s">
        <v>132</v>
      </c>
      <c r="BM280" s="196" t="s">
        <v>356</v>
      </c>
    </row>
    <row r="281" spans="1:65" s="2" customFormat="1" ht="28.8">
      <c r="A281" s="33"/>
      <c r="B281" s="34"/>
      <c r="C281" s="35"/>
      <c r="D281" s="198" t="s">
        <v>134</v>
      </c>
      <c r="E281" s="35"/>
      <c r="F281" s="199" t="s">
        <v>357</v>
      </c>
      <c r="G281" s="35"/>
      <c r="H281" s="35"/>
      <c r="I281" s="200"/>
      <c r="J281" s="35"/>
      <c r="K281" s="35"/>
      <c r="L281" s="38"/>
      <c r="M281" s="201"/>
      <c r="N281" s="202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134</v>
      </c>
      <c r="AU281" s="16" t="s">
        <v>82</v>
      </c>
    </row>
    <row r="282" spans="1:65" s="13" customFormat="1" ht="10.199999999999999">
      <c r="B282" s="204"/>
      <c r="C282" s="205"/>
      <c r="D282" s="198" t="s">
        <v>138</v>
      </c>
      <c r="E282" s="206" t="s">
        <v>1</v>
      </c>
      <c r="F282" s="207" t="s">
        <v>358</v>
      </c>
      <c r="G282" s="205"/>
      <c r="H282" s="208">
        <v>19.579999999999998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138</v>
      </c>
      <c r="AU282" s="214" t="s">
        <v>82</v>
      </c>
      <c r="AV282" s="13" t="s">
        <v>82</v>
      </c>
      <c r="AW282" s="13" t="s">
        <v>29</v>
      </c>
      <c r="AX282" s="13" t="s">
        <v>80</v>
      </c>
      <c r="AY282" s="214" t="s">
        <v>125</v>
      </c>
    </row>
    <row r="283" spans="1:65" s="2" customFormat="1" ht="16.5" customHeight="1">
      <c r="A283" s="33"/>
      <c r="B283" s="34"/>
      <c r="C283" s="185" t="s">
        <v>359</v>
      </c>
      <c r="D283" s="185" t="s">
        <v>127</v>
      </c>
      <c r="E283" s="186" t="s">
        <v>360</v>
      </c>
      <c r="F283" s="187" t="s">
        <v>361</v>
      </c>
      <c r="G283" s="188" t="s">
        <v>130</v>
      </c>
      <c r="H283" s="189">
        <v>65.06</v>
      </c>
      <c r="I283" s="190"/>
      <c r="J283" s="191">
        <f>ROUND(I283*H283,2)</f>
        <v>0</v>
      </c>
      <c r="K283" s="187" t="s">
        <v>131</v>
      </c>
      <c r="L283" s="38"/>
      <c r="M283" s="192" t="s">
        <v>1</v>
      </c>
      <c r="N283" s="193" t="s">
        <v>37</v>
      </c>
      <c r="O283" s="70"/>
      <c r="P283" s="194">
        <f>O283*H283</f>
        <v>0</v>
      </c>
      <c r="Q283" s="194">
        <v>0</v>
      </c>
      <c r="R283" s="194">
        <f>Q283*H283</f>
        <v>0</v>
      </c>
      <c r="S283" s="194">
        <v>0</v>
      </c>
      <c r="T283" s="195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6" t="s">
        <v>132</v>
      </c>
      <c r="AT283" s="196" t="s">
        <v>127</v>
      </c>
      <c r="AU283" s="196" t="s">
        <v>82</v>
      </c>
      <c r="AY283" s="16" t="s">
        <v>125</v>
      </c>
      <c r="BE283" s="197">
        <f>IF(N283="základní",J283,0)</f>
        <v>0</v>
      </c>
      <c r="BF283" s="197">
        <f>IF(N283="snížená",J283,0)</f>
        <v>0</v>
      </c>
      <c r="BG283" s="197">
        <f>IF(N283="zákl. přenesená",J283,0)</f>
        <v>0</v>
      </c>
      <c r="BH283" s="197">
        <f>IF(N283="sníž. přenesená",J283,0)</f>
        <v>0</v>
      </c>
      <c r="BI283" s="197">
        <f>IF(N283="nulová",J283,0)</f>
        <v>0</v>
      </c>
      <c r="BJ283" s="16" t="s">
        <v>80</v>
      </c>
      <c r="BK283" s="197">
        <f>ROUND(I283*H283,2)</f>
        <v>0</v>
      </c>
      <c r="BL283" s="16" t="s">
        <v>132</v>
      </c>
      <c r="BM283" s="196" t="s">
        <v>362</v>
      </c>
    </row>
    <row r="284" spans="1:65" s="2" customFormat="1" ht="28.8">
      <c r="A284" s="33"/>
      <c r="B284" s="34"/>
      <c r="C284" s="35"/>
      <c r="D284" s="198" t="s">
        <v>134</v>
      </c>
      <c r="E284" s="35"/>
      <c r="F284" s="199" t="s">
        <v>363</v>
      </c>
      <c r="G284" s="35"/>
      <c r="H284" s="35"/>
      <c r="I284" s="200"/>
      <c r="J284" s="35"/>
      <c r="K284" s="35"/>
      <c r="L284" s="38"/>
      <c r="M284" s="201"/>
      <c r="N284" s="202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134</v>
      </c>
      <c r="AU284" s="16" t="s">
        <v>82</v>
      </c>
    </row>
    <row r="285" spans="1:65" s="13" customFormat="1" ht="10.199999999999999">
      <c r="B285" s="204"/>
      <c r="C285" s="205"/>
      <c r="D285" s="198" t="s">
        <v>138</v>
      </c>
      <c r="E285" s="206" t="s">
        <v>1</v>
      </c>
      <c r="F285" s="207" t="s">
        <v>364</v>
      </c>
      <c r="G285" s="205"/>
      <c r="H285" s="208">
        <v>65.06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138</v>
      </c>
      <c r="AU285" s="214" t="s">
        <v>82</v>
      </c>
      <c r="AV285" s="13" t="s">
        <v>82</v>
      </c>
      <c r="AW285" s="13" t="s">
        <v>29</v>
      </c>
      <c r="AX285" s="13" t="s">
        <v>80</v>
      </c>
      <c r="AY285" s="214" t="s">
        <v>125</v>
      </c>
    </row>
    <row r="286" spans="1:65" s="2" customFormat="1" ht="24.15" customHeight="1">
      <c r="A286" s="33"/>
      <c r="B286" s="34"/>
      <c r="C286" s="185" t="s">
        <v>365</v>
      </c>
      <c r="D286" s="185" t="s">
        <v>127</v>
      </c>
      <c r="E286" s="186" t="s">
        <v>366</v>
      </c>
      <c r="F286" s="187" t="s">
        <v>367</v>
      </c>
      <c r="G286" s="188" t="s">
        <v>130</v>
      </c>
      <c r="H286" s="189">
        <v>84.266999999999996</v>
      </c>
      <c r="I286" s="190"/>
      <c r="J286" s="191">
        <f>ROUND(I286*H286,2)</f>
        <v>0</v>
      </c>
      <c r="K286" s="187" t="s">
        <v>131</v>
      </c>
      <c r="L286" s="38"/>
      <c r="M286" s="192" t="s">
        <v>1</v>
      </c>
      <c r="N286" s="193" t="s">
        <v>37</v>
      </c>
      <c r="O286" s="70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6" t="s">
        <v>132</v>
      </c>
      <c r="AT286" s="196" t="s">
        <v>127</v>
      </c>
      <c r="AU286" s="196" t="s">
        <v>82</v>
      </c>
      <c r="AY286" s="16" t="s">
        <v>125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6" t="s">
        <v>80</v>
      </c>
      <c r="BK286" s="197">
        <f>ROUND(I286*H286,2)</f>
        <v>0</v>
      </c>
      <c r="BL286" s="16" t="s">
        <v>132</v>
      </c>
      <c r="BM286" s="196" t="s">
        <v>368</v>
      </c>
    </row>
    <row r="287" spans="1:65" s="2" customFormat="1" ht="19.2">
      <c r="A287" s="33"/>
      <c r="B287" s="34"/>
      <c r="C287" s="35"/>
      <c r="D287" s="198" t="s">
        <v>134</v>
      </c>
      <c r="E287" s="35"/>
      <c r="F287" s="199" t="s">
        <v>369</v>
      </c>
      <c r="G287" s="35"/>
      <c r="H287" s="35"/>
      <c r="I287" s="200"/>
      <c r="J287" s="35"/>
      <c r="K287" s="35"/>
      <c r="L287" s="38"/>
      <c r="M287" s="201"/>
      <c r="N287" s="202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134</v>
      </c>
      <c r="AU287" s="16" t="s">
        <v>82</v>
      </c>
    </row>
    <row r="288" spans="1:65" s="13" customFormat="1" ht="10.199999999999999">
      <c r="B288" s="204"/>
      <c r="C288" s="205"/>
      <c r="D288" s="198" t="s">
        <v>138</v>
      </c>
      <c r="E288" s="206" t="s">
        <v>1</v>
      </c>
      <c r="F288" s="207" t="s">
        <v>370</v>
      </c>
      <c r="G288" s="205"/>
      <c r="H288" s="208">
        <v>84.266999999999996</v>
      </c>
      <c r="I288" s="209"/>
      <c r="J288" s="205"/>
      <c r="K288" s="205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138</v>
      </c>
      <c r="AU288" s="214" t="s">
        <v>82</v>
      </c>
      <c r="AV288" s="13" t="s">
        <v>82</v>
      </c>
      <c r="AW288" s="13" t="s">
        <v>29</v>
      </c>
      <c r="AX288" s="13" t="s">
        <v>80</v>
      </c>
      <c r="AY288" s="214" t="s">
        <v>125</v>
      </c>
    </row>
    <row r="289" spans="1:65" s="2" customFormat="1" ht="33" customHeight="1">
      <c r="A289" s="33"/>
      <c r="B289" s="34"/>
      <c r="C289" s="185" t="s">
        <v>371</v>
      </c>
      <c r="D289" s="185" t="s">
        <v>127</v>
      </c>
      <c r="E289" s="186" t="s">
        <v>372</v>
      </c>
      <c r="F289" s="187" t="s">
        <v>373</v>
      </c>
      <c r="G289" s="188" t="s">
        <v>149</v>
      </c>
      <c r="H289" s="189">
        <v>6</v>
      </c>
      <c r="I289" s="190"/>
      <c r="J289" s="191">
        <f>ROUND(I289*H289,2)</f>
        <v>0</v>
      </c>
      <c r="K289" s="187" t="s">
        <v>131</v>
      </c>
      <c r="L289" s="38"/>
      <c r="M289" s="192" t="s">
        <v>1</v>
      </c>
      <c r="N289" s="193" t="s">
        <v>37</v>
      </c>
      <c r="O289" s="70"/>
      <c r="P289" s="194">
        <f>O289*H289</f>
        <v>0</v>
      </c>
      <c r="Q289" s="194">
        <v>0</v>
      </c>
      <c r="R289" s="194">
        <f>Q289*H289</f>
        <v>0</v>
      </c>
      <c r="S289" s="194">
        <v>0</v>
      </c>
      <c r="T289" s="195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6" t="s">
        <v>132</v>
      </c>
      <c r="AT289" s="196" t="s">
        <v>127</v>
      </c>
      <c r="AU289" s="196" t="s">
        <v>82</v>
      </c>
      <c r="AY289" s="16" t="s">
        <v>125</v>
      </c>
      <c r="BE289" s="197">
        <f>IF(N289="základní",J289,0)</f>
        <v>0</v>
      </c>
      <c r="BF289" s="197">
        <f>IF(N289="snížená",J289,0)</f>
        <v>0</v>
      </c>
      <c r="BG289" s="197">
        <f>IF(N289="zákl. přenesená",J289,0)</f>
        <v>0</v>
      </c>
      <c r="BH289" s="197">
        <f>IF(N289="sníž. přenesená",J289,0)</f>
        <v>0</v>
      </c>
      <c r="BI289" s="197">
        <f>IF(N289="nulová",J289,0)</f>
        <v>0</v>
      </c>
      <c r="BJ289" s="16" t="s">
        <v>80</v>
      </c>
      <c r="BK289" s="197">
        <f>ROUND(I289*H289,2)</f>
        <v>0</v>
      </c>
      <c r="BL289" s="16" t="s">
        <v>132</v>
      </c>
      <c r="BM289" s="196" t="s">
        <v>374</v>
      </c>
    </row>
    <row r="290" spans="1:65" s="2" customFormat="1" ht="19.2">
      <c r="A290" s="33"/>
      <c r="B290" s="34"/>
      <c r="C290" s="35"/>
      <c r="D290" s="198" t="s">
        <v>134</v>
      </c>
      <c r="E290" s="35"/>
      <c r="F290" s="199" t="s">
        <v>375</v>
      </c>
      <c r="G290" s="35"/>
      <c r="H290" s="35"/>
      <c r="I290" s="200"/>
      <c r="J290" s="35"/>
      <c r="K290" s="35"/>
      <c r="L290" s="38"/>
      <c r="M290" s="201"/>
      <c r="N290" s="202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134</v>
      </c>
      <c r="AU290" s="16" t="s">
        <v>82</v>
      </c>
    </row>
    <row r="291" spans="1:65" s="2" customFormat="1" ht="57.6">
      <c r="A291" s="33"/>
      <c r="B291" s="34"/>
      <c r="C291" s="35"/>
      <c r="D291" s="198" t="s">
        <v>136</v>
      </c>
      <c r="E291" s="35"/>
      <c r="F291" s="203" t="s">
        <v>376</v>
      </c>
      <c r="G291" s="35"/>
      <c r="H291" s="35"/>
      <c r="I291" s="200"/>
      <c r="J291" s="35"/>
      <c r="K291" s="35"/>
      <c r="L291" s="38"/>
      <c r="M291" s="201"/>
      <c r="N291" s="202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136</v>
      </c>
      <c r="AU291" s="16" t="s">
        <v>82</v>
      </c>
    </row>
    <row r="292" spans="1:65" s="13" customFormat="1" ht="10.199999999999999">
      <c r="B292" s="204"/>
      <c r="C292" s="205"/>
      <c r="D292" s="198" t="s">
        <v>138</v>
      </c>
      <c r="E292" s="206" t="s">
        <v>1</v>
      </c>
      <c r="F292" s="207" t="s">
        <v>377</v>
      </c>
      <c r="G292" s="205"/>
      <c r="H292" s="208">
        <v>6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138</v>
      </c>
      <c r="AU292" s="214" t="s">
        <v>82</v>
      </c>
      <c r="AV292" s="13" t="s">
        <v>82</v>
      </c>
      <c r="AW292" s="13" t="s">
        <v>29</v>
      </c>
      <c r="AX292" s="13" t="s">
        <v>80</v>
      </c>
      <c r="AY292" s="214" t="s">
        <v>125</v>
      </c>
    </row>
    <row r="293" spans="1:65" s="2" customFormat="1" ht="24.15" customHeight="1">
      <c r="A293" s="33"/>
      <c r="B293" s="34"/>
      <c r="C293" s="185" t="s">
        <v>378</v>
      </c>
      <c r="D293" s="185" t="s">
        <v>127</v>
      </c>
      <c r="E293" s="186" t="s">
        <v>379</v>
      </c>
      <c r="F293" s="187" t="s">
        <v>380</v>
      </c>
      <c r="G293" s="188" t="s">
        <v>130</v>
      </c>
      <c r="H293" s="189">
        <v>3</v>
      </c>
      <c r="I293" s="190"/>
      <c r="J293" s="191">
        <f>ROUND(I293*H293,2)</f>
        <v>0</v>
      </c>
      <c r="K293" s="187" t="s">
        <v>131</v>
      </c>
      <c r="L293" s="38"/>
      <c r="M293" s="192" t="s">
        <v>1</v>
      </c>
      <c r="N293" s="193" t="s">
        <v>37</v>
      </c>
      <c r="O293" s="70"/>
      <c r="P293" s="194">
        <f>O293*H293</f>
        <v>0</v>
      </c>
      <c r="Q293" s="194">
        <v>0</v>
      </c>
      <c r="R293" s="194">
        <f>Q293*H293</f>
        <v>0</v>
      </c>
      <c r="S293" s="194">
        <v>0</v>
      </c>
      <c r="T293" s="195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6" t="s">
        <v>132</v>
      </c>
      <c r="AT293" s="196" t="s">
        <v>127</v>
      </c>
      <c r="AU293" s="196" t="s">
        <v>82</v>
      </c>
      <c r="AY293" s="16" t="s">
        <v>125</v>
      </c>
      <c r="BE293" s="197">
        <f>IF(N293="základní",J293,0)</f>
        <v>0</v>
      </c>
      <c r="BF293" s="197">
        <f>IF(N293="snížená",J293,0)</f>
        <v>0</v>
      </c>
      <c r="BG293" s="197">
        <f>IF(N293="zákl. přenesená",J293,0)</f>
        <v>0</v>
      </c>
      <c r="BH293" s="197">
        <f>IF(N293="sníž. přenesená",J293,0)</f>
        <v>0</v>
      </c>
      <c r="BI293" s="197">
        <f>IF(N293="nulová",J293,0)</f>
        <v>0</v>
      </c>
      <c r="BJ293" s="16" t="s">
        <v>80</v>
      </c>
      <c r="BK293" s="197">
        <f>ROUND(I293*H293,2)</f>
        <v>0</v>
      </c>
      <c r="BL293" s="16" t="s">
        <v>132</v>
      </c>
      <c r="BM293" s="196" t="s">
        <v>381</v>
      </c>
    </row>
    <row r="294" spans="1:65" s="2" customFormat="1" ht="19.2">
      <c r="A294" s="33"/>
      <c r="B294" s="34"/>
      <c r="C294" s="35"/>
      <c r="D294" s="198" t="s">
        <v>134</v>
      </c>
      <c r="E294" s="35"/>
      <c r="F294" s="199" t="s">
        <v>382</v>
      </c>
      <c r="G294" s="35"/>
      <c r="H294" s="35"/>
      <c r="I294" s="200"/>
      <c r="J294" s="35"/>
      <c r="K294" s="35"/>
      <c r="L294" s="38"/>
      <c r="M294" s="201"/>
      <c r="N294" s="202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134</v>
      </c>
      <c r="AU294" s="16" t="s">
        <v>82</v>
      </c>
    </row>
    <row r="295" spans="1:65" s="13" customFormat="1" ht="10.199999999999999">
      <c r="B295" s="204"/>
      <c r="C295" s="205"/>
      <c r="D295" s="198" t="s">
        <v>138</v>
      </c>
      <c r="E295" s="206" t="s">
        <v>1</v>
      </c>
      <c r="F295" s="207" t="s">
        <v>383</v>
      </c>
      <c r="G295" s="205"/>
      <c r="H295" s="208">
        <v>3</v>
      </c>
      <c r="I295" s="209"/>
      <c r="J295" s="205"/>
      <c r="K295" s="205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138</v>
      </c>
      <c r="AU295" s="214" t="s">
        <v>82</v>
      </c>
      <c r="AV295" s="13" t="s">
        <v>82</v>
      </c>
      <c r="AW295" s="13" t="s">
        <v>29</v>
      </c>
      <c r="AX295" s="13" t="s">
        <v>80</v>
      </c>
      <c r="AY295" s="214" t="s">
        <v>125</v>
      </c>
    </row>
    <row r="296" spans="1:65" s="2" customFormat="1" ht="24.15" customHeight="1">
      <c r="A296" s="33"/>
      <c r="B296" s="34"/>
      <c r="C296" s="185" t="s">
        <v>384</v>
      </c>
      <c r="D296" s="185" t="s">
        <v>127</v>
      </c>
      <c r="E296" s="186" t="s">
        <v>385</v>
      </c>
      <c r="F296" s="187" t="s">
        <v>386</v>
      </c>
      <c r="G296" s="188" t="s">
        <v>149</v>
      </c>
      <c r="H296" s="189">
        <v>6</v>
      </c>
      <c r="I296" s="190"/>
      <c r="J296" s="191">
        <f>ROUND(I296*H296,2)</f>
        <v>0</v>
      </c>
      <c r="K296" s="187" t="s">
        <v>131</v>
      </c>
      <c r="L296" s="38"/>
      <c r="M296" s="192" t="s">
        <v>1</v>
      </c>
      <c r="N296" s="193" t="s">
        <v>37</v>
      </c>
      <c r="O296" s="70"/>
      <c r="P296" s="194">
        <f>O296*H296</f>
        <v>0</v>
      </c>
      <c r="Q296" s="194">
        <v>0</v>
      </c>
      <c r="R296" s="194">
        <f>Q296*H296</f>
        <v>0</v>
      </c>
      <c r="S296" s="194">
        <v>0</v>
      </c>
      <c r="T296" s="195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6" t="s">
        <v>132</v>
      </c>
      <c r="AT296" s="196" t="s">
        <v>127</v>
      </c>
      <c r="AU296" s="196" t="s">
        <v>82</v>
      </c>
      <c r="AY296" s="16" t="s">
        <v>125</v>
      </c>
      <c r="BE296" s="197">
        <f>IF(N296="základní",J296,0)</f>
        <v>0</v>
      </c>
      <c r="BF296" s="197">
        <f>IF(N296="snížená",J296,0)</f>
        <v>0</v>
      </c>
      <c r="BG296" s="197">
        <f>IF(N296="zákl. přenesená",J296,0)</f>
        <v>0</v>
      </c>
      <c r="BH296" s="197">
        <f>IF(N296="sníž. přenesená",J296,0)</f>
        <v>0</v>
      </c>
      <c r="BI296" s="197">
        <f>IF(N296="nulová",J296,0)</f>
        <v>0</v>
      </c>
      <c r="BJ296" s="16" t="s">
        <v>80</v>
      </c>
      <c r="BK296" s="197">
        <f>ROUND(I296*H296,2)</f>
        <v>0</v>
      </c>
      <c r="BL296" s="16" t="s">
        <v>132</v>
      </c>
      <c r="BM296" s="196" t="s">
        <v>387</v>
      </c>
    </row>
    <row r="297" spans="1:65" s="2" customFormat="1" ht="28.8">
      <c r="A297" s="33"/>
      <c r="B297" s="34"/>
      <c r="C297" s="35"/>
      <c r="D297" s="198" t="s">
        <v>134</v>
      </c>
      <c r="E297" s="35"/>
      <c r="F297" s="199" t="s">
        <v>388</v>
      </c>
      <c r="G297" s="35"/>
      <c r="H297" s="35"/>
      <c r="I297" s="200"/>
      <c r="J297" s="35"/>
      <c r="K297" s="35"/>
      <c r="L297" s="38"/>
      <c r="M297" s="201"/>
      <c r="N297" s="202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134</v>
      </c>
      <c r="AU297" s="16" t="s">
        <v>82</v>
      </c>
    </row>
    <row r="298" spans="1:65" s="2" customFormat="1" ht="115.2">
      <c r="A298" s="33"/>
      <c r="B298" s="34"/>
      <c r="C298" s="35"/>
      <c r="D298" s="198" t="s">
        <v>136</v>
      </c>
      <c r="E298" s="35"/>
      <c r="F298" s="203" t="s">
        <v>389</v>
      </c>
      <c r="G298" s="35"/>
      <c r="H298" s="35"/>
      <c r="I298" s="200"/>
      <c r="J298" s="35"/>
      <c r="K298" s="35"/>
      <c r="L298" s="38"/>
      <c r="M298" s="201"/>
      <c r="N298" s="202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136</v>
      </c>
      <c r="AU298" s="16" t="s">
        <v>82</v>
      </c>
    </row>
    <row r="299" spans="1:65" s="13" customFormat="1" ht="10.199999999999999">
      <c r="B299" s="204"/>
      <c r="C299" s="205"/>
      <c r="D299" s="198" t="s">
        <v>138</v>
      </c>
      <c r="E299" s="206" t="s">
        <v>1</v>
      </c>
      <c r="F299" s="207" t="s">
        <v>390</v>
      </c>
      <c r="G299" s="205"/>
      <c r="H299" s="208">
        <v>6</v>
      </c>
      <c r="I299" s="209"/>
      <c r="J299" s="205"/>
      <c r="K299" s="205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138</v>
      </c>
      <c r="AU299" s="214" t="s">
        <v>82</v>
      </c>
      <c r="AV299" s="13" t="s">
        <v>82</v>
      </c>
      <c r="AW299" s="13" t="s">
        <v>29</v>
      </c>
      <c r="AX299" s="13" t="s">
        <v>80</v>
      </c>
      <c r="AY299" s="214" t="s">
        <v>125</v>
      </c>
    </row>
    <row r="300" spans="1:65" s="2" customFormat="1" ht="16.5" customHeight="1">
      <c r="A300" s="33"/>
      <c r="B300" s="34"/>
      <c r="C300" s="226" t="s">
        <v>391</v>
      </c>
      <c r="D300" s="226" t="s">
        <v>319</v>
      </c>
      <c r="E300" s="227" t="s">
        <v>392</v>
      </c>
      <c r="F300" s="228" t="s">
        <v>393</v>
      </c>
      <c r="G300" s="229" t="s">
        <v>149</v>
      </c>
      <c r="H300" s="230">
        <v>6</v>
      </c>
      <c r="I300" s="231"/>
      <c r="J300" s="232">
        <f>ROUND(I300*H300,2)</f>
        <v>0</v>
      </c>
      <c r="K300" s="228" t="s">
        <v>1</v>
      </c>
      <c r="L300" s="233"/>
      <c r="M300" s="234" t="s">
        <v>1</v>
      </c>
      <c r="N300" s="235" t="s">
        <v>37</v>
      </c>
      <c r="O300" s="70"/>
      <c r="P300" s="194">
        <f>O300*H300</f>
        <v>0</v>
      </c>
      <c r="Q300" s="194">
        <v>2.7E-2</v>
      </c>
      <c r="R300" s="194">
        <f>Q300*H300</f>
        <v>0.16200000000000001</v>
      </c>
      <c r="S300" s="194">
        <v>0</v>
      </c>
      <c r="T300" s="195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6" t="s">
        <v>182</v>
      </c>
      <c r="AT300" s="196" t="s">
        <v>319</v>
      </c>
      <c r="AU300" s="196" t="s">
        <v>82</v>
      </c>
      <c r="AY300" s="16" t="s">
        <v>125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6" t="s">
        <v>80</v>
      </c>
      <c r="BK300" s="197">
        <f>ROUND(I300*H300,2)</f>
        <v>0</v>
      </c>
      <c r="BL300" s="16" t="s">
        <v>132</v>
      </c>
      <c r="BM300" s="196" t="s">
        <v>394</v>
      </c>
    </row>
    <row r="301" spans="1:65" s="2" customFormat="1" ht="10.199999999999999">
      <c r="A301" s="33"/>
      <c r="B301" s="34"/>
      <c r="C301" s="35"/>
      <c r="D301" s="198" t="s">
        <v>134</v>
      </c>
      <c r="E301" s="35"/>
      <c r="F301" s="199" t="s">
        <v>395</v>
      </c>
      <c r="G301" s="35"/>
      <c r="H301" s="35"/>
      <c r="I301" s="200"/>
      <c r="J301" s="35"/>
      <c r="K301" s="35"/>
      <c r="L301" s="38"/>
      <c r="M301" s="201"/>
      <c r="N301" s="202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134</v>
      </c>
      <c r="AU301" s="16" t="s">
        <v>82</v>
      </c>
    </row>
    <row r="302" spans="1:65" s="2" customFormat="1" ht="38.4">
      <c r="A302" s="33"/>
      <c r="B302" s="34"/>
      <c r="C302" s="35"/>
      <c r="D302" s="198" t="s">
        <v>136</v>
      </c>
      <c r="E302" s="35"/>
      <c r="F302" s="203" t="s">
        <v>396</v>
      </c>
      <c r="G302" s="35"/>
      <c r="H302" s="35"/>
      <c r="I302" s="200"/>
      <c r="J302" s="35"/>
      <c r="K302" s="35"/>
      <c r="L302" s="38"/>
      <c r="M302" s="201"/>
      <c r="N302" s="202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136</v>
      </c>
      <c r="AU302" s="16" t="s">
        <v>82</v>
      </c>
    </row>
    <row r="303" spans="1:65" s="2" customFormat="1" ht="33" customHeight="1">
      <c r="A303" s="33"/>
      <c r="B303" s="34"/>
      <c r="C303" s="185" t="s">
        <v>397</v>
      </c>
      <c r="D303" s="185" t="s">
        <v>127</v>
      </c>
      <c r="E303" s="186" t="s">
        <v>398</v>
      </c>
      <c r="F303" s="187" t="s">
        <v>399</v>
      </c>
      <c r="G303" s="188" t="s">
        <v>149</v>
      </c>
      <c r="H303" s="189">
        <v>6</v>
      </c>
      <c r="I303" s="190"/>
      <c r="J303" s="191">
        <f>ROUND(I303*H303,2)</f>
        <v>0</v>
      </c>
      <c r="K303" s="187" t="s">
        <v>131</v>
      </c>
      <c r="L303" s="38"/>
      <c r="M303" s="192" t="s">
        <v>1</v>
      </c>
      <c r="N303" s="193" t="s">
        <v>37</v>
      </c>
      <c r="O303" s="70"/>
      <c r="P303" s="194">
        <f>O303*H303</f>
        <v>0</v>
      </c>
      <c r="Q303" s="194">
        <v>6.0000000000000002E-5</v>
      </c>
      <c r="R303" s="194">
        <f>Q303*H303</f>
        <v>3.6000000000000002E-4</v>
      </c>
      <c r="S303" s="194">
        <v>0</v>
      </c>
      <c r="T303" s="195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6" t="s">
        <v>132</v>
      </c>
      <c r="AT303" s="196" t="s">
        <v>127</v>
      </c>
      <c r="AU303" s="196" t="s">
        <v>82</v>
      </c>
      <c r="AY303" s="16" t="s">
        <v>125</v>
      </c>
      <c r="BE303" s="197">
        <f>IF(N303="základní",J303,0)</f>
        <v>0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16" t="s">
        <v>80</v>
      </c>
      <c r="BK303" s="197">
        <f>ROUND(I303*H303,2)</f>
        <v>0</v>
      </c>
      <c r="BL303" s="16" t="s">
        <v>132</v>
      </c>
      <c r="BM303" s="196" t="s">
        <v>400</v>
      </c>
    </row>
    <row r="304" spans="1:65" s="2" customFormat="1" ht="19.2">
      <c r="A304" s="33"/>
      <c r="B304" s="34"/>
      <c r="C304" s="35"/>
      <c r="D304" s="198" t="s">
        <v>134</v>
      </c>
      <c r="E304" s="35"/>
      <c r="F304" s="199" t="s">
        <v>401</v>
      </c>
      <c r="G304" s="35"/>
      <c r="H304" s="35"/>
      <c r="I304" s="200"/>
      <c r="J304" s="35"/>
      <c r="K304" s="35"/>
      <c r="L304" s="38"/>
      <c r="M304" s="201"/>
      <c r="N304" s="202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134</v>
      </c>
      <c r="AU304" s="16" t="s">
        <v>82</v>
      </c>
    </row>
    <row r="305" spans="1:65" s="2" customFormat="1" ht="48">
      <c r="A305" s="33"/>
      <c r="B305" s="34"/>
      <c r="C305" s="35"/>
      <c r="D305" s="198" t="s">
        <v>136</v>
      </c>
      <c r="E305" s="35"/>
      <c r="F305" s="203" t="s">
        <v>402</v>
      </c>
      <c r="G305" s="35"/>
      <c r="H305" s="35"/>
      <c r="I305" s="200"/>
      <c r="J305" s="35"/>
      <c r="K305" s="35"/>
      <c r="L305" s="38"/>
      <c r="M305" s="201"/>
      <c r="N305" s="202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136</v>
      </c>
      <c r="AU305" s="16" t="s">
        <v>82</v>
      </c>
    </row>
    <row r="306" spans="1:65" s="2" customFormat="1" ht="21.75" customHeight="1">
      <c r="A306" s="33"/>
      <c r="B306" s="34"/>
      <c r="C306" s="226" t="s">
        <v>403</v>
      </c>
      <c r="D306" s="226" t="s">
        <v>319</v>
      </c>
      <c r="E306" s="227" t="s">
        <v>404</v>
      </c>
      <c r="F306" s="228" t="s">
        <v>405</v>
      </c>
      <c r="G306" s="229" t="s">
        <v>149</v>
      </c>
      <c r="H306" s="230">
        <v>18</v>
      </c>
      <c r="I306" s="231"/>
      <c r="J306" s="232">
        <f>ROUND(I306*H306,2)</f>
        <v>0</v>
      </c>
      <c r="K306" s="228" t="s">
        <v>131</v>
      </c>
      <c r="L306" s="233"/>
      <c r="M306" s="234" t="s">
        <v>1</v>
      </c>
      <c r="N306" s="235" t="s">
        <v>37</v>
      </c>
      <c r="O306" s="70"/>
      <c r="P306" s="194">
        <f>O306*H306</f>
        <v>0</v>
      </c>
      <c r="Q306" s="194">
        <v>5.8999999999999999E-3</v>
      </c>
      <c r="R306" s="194">
        <f>Q306*H306</f>
        <v>0.1062</v>
      </c>
      <c r="S306" s="194">
        <v>0</v>
      </c>
      <c r="T306" s="195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6" t="s">
        <v>182</v>
      </c>
      <c r="AT306" s="196" t="s">
        <v>319</v>
      </c>
      <c r="AU306" s="196" t="s">
        <v>82</v>
      </c>
      <c r="AY306" s="16" t="s">
        <v>125</v>
      </c>
      <c r="BE306" s="197">
        <f>IF(N306="základní",J306,0)</f>
        <v>0</v>
      </c>
      <c r="BF306" s="197">
        <f>IF(N306="snížená",J306,0)</f>
        <v>0</v>
      </c>
      <c r="BG306" s="197">
        <f>IF(N306="zákl. přenesená",J306,0)</f>
        <v>0</v>
      </c>
      <c r="BH306" s="197">
        <f>IF(N306="sníž. přenesená",J306,0)</f>
        <v>0</v>
      </c>
      <c r="BI306" s="197">
        <f>IF(N306="nulová",J306,0)</f>
        <v>0</v>
      </c>
      <c r="BJ306" s="16" t="s">
        <v>80</v>
      </c>
      <c r="BK306" s="197">
        <f>ROUND(I306*H306,2)</f>
        <v>0</v>
      </c>
      <c r="BL306" s="16" t="s">
        <v>132</v>
      </c>
      <c r="BM306" s="196" t="s">
        <v>406</v>
      </c>
    </row>
    <row r="307" spans="1:65" s="2" customFormat="1" ht="10.199999999999999">
      <c r="A307" s="33"/>
      <c r="B307" s="34"/>
      <c r="C307" s="35"/>
      <c r="D307" s="198" t="s">
        <v>134</v>
      </c>
      <c r="E307" s="35"/>
      <c r="F307" s="199" t="s">
        <v>405</v>
      </c>
      <c r="G307" s="35"/>
      <c r="H307" s="35"/>
      <c r="I307" s="200"/>
      <c r="J307" s="35"/>
      <c r="K307" s="35"/>
      <c r="L307" s="38"/>
      <c r="M307" s="201"/>
      <c r="N307" s="202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134</v>
      </c>
      <c r="AU307" s="16" t="s">
        <v>82</v>
      </c>
    </row>
    <row r="308" spans="1:65" s="13" customFormat="1" ht="10.199999999999999">
      <c r="B308" s="204"/>
      <c r="C308" s="205"/>
      <c r="D308" s="198" t="s">
        <v>138</v>
      </c>
      <c r="E308" s="205"/>
      <c r="F308" s="207" t="s">
        <v>407</v>
      </c>
      <c r="G308" s="205"/>
      <c r="H308" s="208">
        <v>18</v>
      </c>
      <c r="I308" s="209"/>
      <c r="J308" s="205"/>
      <c r="K308" s="205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138</v>
      </c>
      <c r="AU308" s="214" t="s">
        <v>82</v>
      </c>
      <c r="AV308" s="13" t="s">
        <v>82</v>
      </c>
      <c r="AW308" s="13" t="s">
        <v>4</v>
      </c>
      <c r="AX308" s="13" t="s">
        <v>80</v>
      </c>
      <c r="AY308" s="214" t="s">
        <v>125</v>
      </c>
    </row>
    <row r="309" spans="1:65" s="2" customFormat="1" ht="24.15" customHeight="1">
      <c r="A309" s="33"/>
      <c r="B309" s="34"/>
      <c r="C309" s="185" t="s">
        <v>408</v>
      </c>
      <c r="D309" s="185" t="s">
        <v>127</v>
      </c>
      <c r="E309" s="186" t="s">
        <v>409</v>
      </c>
      <c r="F309" s="187" t="s">
        <v>410</v>
      </c>
      <c r="G309" s="188" t="s">
        <v>149</v>
      </c>
      <c r="H309" s="189">
        <v>24</v>
      </c>
      <c r="I309" s="190"/>
      <c r="J309" s="191">
        <f>ROUND(I309*H309,2)</f>
        <v>0</v>
      </c>
      <c r="K309" s="187" t="s">
        <v>131</v>
      </c>
      <c r="L309" s="38"/>
      <c r="M309" s="192" t="s">
        <v>1</v>
      </c>
      <c r="N309" s="193" t="s">
        <v>37</v>
      </c>
      <c r="O309" s="70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6" t="s">
        <v>132</v>
      </c>
      <c r="AT309" s="196" t="s">
        <v>127</v>
      </c>
      <c r="AU309" s="196" t="s">
        <v>82</v>
      </c>
      <c r="AY309" s="16" t="s">
        <v>125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6" t="s">
        <v>80</v>
      </c>
      <c r="BK309" s="197">
        <f>ROUND(I309*H309,2)</f>
        <v>0</v>
      </c>
      <c r="BL309" s="16" t="s">
        <v>132</v>
      </c>
      <c r="BM309" s="196" t="s">
        <v>411</v>
      </c>
    </row>
    <row r="310" spans="1:65" s="2" customFormat="1" ht="19.2">
      <c r="A310" s="33"/>
      <c r="B310" s="34"/>
      <c r="C310" s="35"/>
      <c r="D310" s="198" t="s">
        <v>134</v>
      </c>
      <c r="E310" s="35"/>
      <c r="F310" s="199" t="s">
        <v>412</v>
      </c>
      <c r="G310" s="35"/>
      <c r="H310" s="35"/>
      <c r="I310" s="200"/>
      <c r="J310" s="35"/>
      <c r="K310" s="35"/>
      <c r="L310" s="38"/>
      <c r="M310" s="201"/>
      <c r="N310" s="202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134</v>
      </c>
      <c r="AU310" s="16" t="s">
        <v>82</v>
      </c>
    </row>
    <row r="311" spans="1:65" s="2" customFormat="1" ht="28.8">
      <c r="A311" s="33"/>
      <c r="B311" s="34"/>
      <c r="C311" s="35"/>
      <c r="D311" s="198" t="s">
        <v>136</v>
      </c>
      <c r="E311" s="35"/>
      <c r="F311" s="203" t="s">
        <v>413</v>
      </c>
      <c r="G311" s="35"/>
      <c r="H311" s="35"/>
      <c r="I311" s="200"/>
      <c r="J311" s="35"/>
      <c r="K311" s="35"/>
      <c r="L311" s="38"/>
      <c r="M311" s="201"/>
      <c r="N311" s="202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136</v>
      </c>
      <c r="AU311" s="16" t="s">
        <v>82</v>
      </c>
    </row>
    <row r="312" spans="1:65" s="13" customFormat="1" ht="10.199999999999999">
      <c r="B312" s="204"/>
      <c r="C312" s="205"/>
      <c r="D312" s="198" t="s">
        <v>138</v>
      </c>
      <c r="E312" s="205"/>
      <c r="F312" s="207" t="s">
        <v>414</v>
      </c>
      <c r="G312" s="205"/>
      <c r="H312" s="208">
        <v>24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138</v>
      </c>
      <c r="AU312" s="214" t="s">
        <v>82</v>
      </c>
      <c r="AV312" s="13" t="s">
        <v>82</v>
      </c>
      <c r="AW312" s="13" t="s">
        <v>4</v>
      </c>
      <c r="AX312" s="13" t="s">
        <v>80</v>
      </c>
      <c r="AY312" s="214" t="s">
        <v>125</v>
      </c>
    </row>
    <row r="313" spans="1:65" s="2" customFormat="1" ht="24.15" customHeight="1">
      <c r="A313" s="33"/>
      <c r="B313" s="34"/>
      <c r="C313" s="185" t="s">
        <v>415</v>
      </c>
      <c r="D313" s="185" t="s">
        <v>127</v>
      </c>
      <c r="E313" s="186" t="s">
        <v>416</v>
      </c>
      <c r="F313" s="187" t="s">
        <v>417</v>
      </c>
      <c r="G313" s="188" t="s">
        <v>149</v>
      </c>
      <c r="H313" s="189">
        <v>6</v>
      </c>
      <c r="I313" s="190"/>
      <c r="J313" s="191">
        <f>ROUND(I313*H313,2)</f>
        <v>0</v>
      </c>
      <c r="K313" s="187" t="s">
        <v>131</v>
      </c>
      <c r="L313" s="38"/>
      <c r="M313" s="192" t="s">
        <v>1</v>
      </c>
      <c r="N313" s="193" t="s">
        <v>37</v>
      </c>
      <c r="O313" s="70"/>
      <c r="P313" s="194">
        <f>O313*H313</f>
        <v>0</v>
      </c>
      <c r="Q313" s="194">
        <v>2.0799999999999998E-3</v>
      </c>
      <c r="R313" s="194">
        <f>Q313*H313</f>
        <v>1.2479999999999998E-2</v>
      </c>
      <c r="S313" s="194">
        <v>0</v>
      </c>
      <c r="T313" s="195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6" t="s">
        <v>132</v>
      </c>
      <c r="AT313" s="196" t="s">
        <v>127</v>
      </c>
      <c r="AU313" s="196" t="s">
        <v>82</v>
      </c>
      <c r="AY313" s="16" t="s">
        <v>125</v>
      </c>
      <c r="BE313" s="197">
        <f>IF(N313="základní",J313,0)</f>
        <v>0</v>
      </c>
      <c r="BF313" s="197">
        <f>IF(N313="snížená",J313,0)</f>
        <v>0</v>
      </c>
      <c r="BG313" s="197">
        <f>IF(N313="zákl. přenesená",J313,0)</f>
        <v>0</v>
      </c>
      <c r="BH313" s="197">
        <f>IF(N313="sníž. přenesená",J313,0)</f>
        <v>0</v>
      </c>
      <c r="BI313" s="197">
        <f>IF(N313="nulová",J313,0)</f>
        <v>0</v>
      </c>
      <c r="BJ313" s="16" t="s">
        <v>80</v>
      </c>
      <c r="BK313" s="197">
        <f>ROUND(I313*H313,2)</f>
        <v>0</v>
      </c>
      <c r="BL313" s="16" t="s">
        <v>132</v>
      </c>
      <c r="BM313" s="196" t="s">
        <v>418</v>
      </c>
    </row>
    <row r="314" spans="1:65" s="2" customFormat="1" ht="19.2">
      <c r="A314" s="33"/>
      <c r="B314" s="34"/>
      <c r="C314" s="35"/>
      <c r="D314" s="198" t="s">
        <v>134</v>
      </c>
      <c r="E314" s="35"/>
      <c r="F314" s="199" t="s">
        <v>419</v>
      </c>
      <c r="G314" s="35"/>
      <c r="H314" s="35"/>
      <c r="I314" s="200"/>
      <c r="J314" s="35"/>
      <c r="K314" s="35"/>
      <c r="L314" s="38"/>
      <c r="M314" s="201"/>
      <c r="N314" s="202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134</v>
      </c>
      <c r="AU314" s="16" t="s">
        <v>82</v>
      </c>
    </row>
    <row r="315" spans="1:65" s="2" customFormat="1" ht="48">
      <c r="A315" s="33"/>
      <c r="B315" s="34"/>
      <c r="C315" s="35"/>
      <c r="D315" s="198" t="s">
        <v>136</v>
      </c>
      <c r="E315" s="35"/>
      <c r="F315" s="203" t="s">
        <v>420</v>
      </c>
      <c r="G315" s="35"/>
      <c r="H315" s="35"/>
      <c r="I315" s="200"/>
      <c r="J315" s="35"/>
      <c r="K315" s="35"/>
      <c r="L315" s="38"/>
      <c r="M315" s="201"/>
      <c r="N315" s="202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136</v>
      </c>
      <c r="AU315" s="16" t="s">
        <v>82</v>
      </c>
    </row>
    <row r="316" spans="1:65" s="2" customFormat="1" ht="24.15" customHeight="1">
      <c r="A316" s="33"/>
      <c r="B316" s="34"/>
      <c r="C316" s="185" t="s">
        <v>421</v>
      </c>
      <c r="D316" s="185" t="s">
        <v>127</v>
      </c>
      <c r="E316" s="186" t="s">
        <v>422</v>
      </c>
      <c r="F316" s="187" t="s">
        <v>423</v>
      </c>
      <c r="G316" s="188" t="s">
        <v>149</v>
      </c>
      <c r="H316" s="189">
        <v>6</v>
      </c>
      <c r="I316" s="190"/>
      <c r="J316" s="191">
        <f>ROUND(I316*H316,2)</f>
        <v>0</v>
      </c>
      <c r="K316" s="187" t="s">
        <v>131</v>
      </c>
      <c r="L316" s="38"/>
      <c r="M316" s="192" t="s">
        <v>1</v>
      </c>
      <c r="N316" s="193" t="s">
        <v>37</v>
      </c>
      <c r="O316" s="70"/>
      <c r="P316" s="194">
        <f>O316*H316</f>
        <v>0</v>
      </c>
      <c r="Q316" s="194">
        <v>0</v>
      </c>
      <c r="R316" s="194">
        <f>Q316*H316</f>
        <v>0</v>
      </c>
      <c r="S316" s="194">
        <v>0</v>
      </c>
      <c r="T316" s="19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6" t="s">
        <v>132</v>
      </c>
      <c r="AT316" s="196" t="s">
        <v>127</v>
      </c>
      <c r="AU316" s="196" t="s">
        <v>82</v>
      </c>
      <c r="AY316" s="16" t="s">
        <v>125</v>
      </c>
      <c r="BE316" s="197">
        <f>IF(N316="základní",J316,0)</f>
        <v>0</v>
      </c>
      <c r="BF316" s="197">
        <f>IF(N316="snížená",J316,0)</f>
        <v>0</v>
      </c>
      <c r="BG316" s="197">
        <f>IF(N316="zákl. přenesená",J316,0)</f>
        <v>0</v>
      </c>
      <c r="BH316" s="197">
        <f>IF(N316="sníž. přenesená",J316,0)</f>
        <v>0</v>
      </c>
      <c r="BI316" s="197">
        <f>IF(N316="nulová",J316,0)</f>
        <v>0</v>
      </c>
      <c r="BJ316" s="16" t="s">
        <v>80</v>
      </c>
      <c r="BK316" s="197">
        <f>ROUND(I316*H316,2)</f>
        <v>0</v>
      </c>
      <c r="BL316" s="16" t="s">
        <v>132</v>
      </c>
      <c r="BM316" s="196" t="s">
        <v>424</v>
      </c>
    </row>
    <row r="317" spans="1:65" s="2" customFormat="1" ht="19.2">
      <c r="A317" s="33"/>
      <c r="B317" s="34"/>
      <c r="C317" s="35"/>
      <c r="D317" s="198" t="s">
        <v>134</v>
      </c>
      <c r="E317" s="35"/>
      <c r="F317" s="199" t="s">
        <v>425</v>
      </c>
      <c r="G317" s="35"/>
      <c r="H317" s="35"/>
      <c r="I317" s="200"/>
      <c r="J317" s="35"/>
      <c r="K317" s="35"/>
      <c r="L317" s="38"/>
      <c r="M317" s="201"/>
      <c r="N317" s="202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134</v>
      </c>
      <c r="AU317" s="16" t="s">
        <v>82</v>
      </c>
    </row>
    <row r="318" spans="1:65" s="2" customFormat="1" ht="16.5" customHeight="1">
      <c r="A318" s="33"/>
      <c r="B318" s="34"/>
      <c r="C318" s="226" t="s">
        <v>426</v>
      </c>
      <c r="D318" s="226" t="s">
        <v>319</v>
      </c>
      <c r="E318" s="227" t="s">
        <v>427</v>
      </c>
      <c r="F318" s="228" t="s">
        <v>428</v>
      </c>
      <c r="G318" s="229" t="s">
        <v>322</v>
      </c>
      <c r="H318" s="230">
        <v>1.5</v>
      </c>
      <c r="I318" s="231"/>
      <c r="J318" s="232">
        <f>ROUND(I318*H318,2)</f>
        <v>0</v>
      </c>
      <c r="K318" s="228" t="s">
        <v>131</v>
      </c>
      <c r="L318" s="233"/>
      <c r="M318" s="234" t="s">
        <v>1</v>
      </c>
      <c r="N318" s="235" t="s">
        <v>37</v>
      </c>
      <c r="O318" s="70"/>
      <c r="P318" s="194">
        <f>O318*H318</f>
        <v>0</v>
      </c>
      <c r="Q318" s="194">
        <v>1E-3</v>
      </c>
      <c r="R318" s="194">
        <f>Q318*H318</f>
        <v>1.5E-3</v>
      </c>
      <c r="S318" s="194">
        <v>0</v>
      </c>
      <c r="T318" s="195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6" t="s">
        <v>182</v>
      </c>
      <c r="AT318" s="196" t="s">
        <v>319</v>
      </c>
      <c r="AU318" s="196" t="s">
        <v>82</v>
      </c>
      <c r="AY318" s="16" t="s">
        <v>125</v>
      </c>
      <c r="BE318" s="197">
        <f>IF(N318="základní",J318,0)</f>
        <v>0</v>
      </c>
      <c r="BF318" s="197">
        <f>IF(N318="snížená",J318,0)</f>
        <v>0</v>
      </c>
      <c r="BG318" s="197">
        <f>IF(N318="zákl. přenesená",J318,0)</f>
        <v>0</v>
      </c>
      <c r="BH318" s="197">
        <f>IF(N318="sníž. přenesená",J318,0)</f>
        <v>0</v>
      </c>
      <c r="BI318" s="197">
        <f>IF(N318="nulová",J318,0)</f>
        <v>0</v>
      </c>
      <c r="BJ318" s="16" t="s">
        <v>80</v>
      </c>
      <c r="BK318" s="197">
        <f>ROUND(I318*H318,2)</f>
        <v>0</v>
      </c>
      <c r="BL318" s="16" t="s">
        <v>132</v>
      </c>
      <c r="BM318" s="196" t="s">
        <v>429</v>
      </c>
    </row>
    <row r="319" spans="1:65" s="2" customFormat="1" ht="10.199999999999999">
      <c r="A319" s="33"/>
      <c r="B319" s="34"/>
      <c r="C319" s="35"/>
      <c r="D319" s="198" t="s">
        <v>134</v>
      </c>
      <c r="E319" s="35"/>
      <c r="F319" s="199" t="s">
        <v>428</v>
      </c>
      <c r="G319" s="35"/>
      <c r="H319" s="35"/>
      <c r="I319" s="200"/>
      <c r="J319" s="35"/>
      <c r="K319" s="35"/>
      <c r="L319" s="38"/>
      <c r="M319" s="201"/>
      <c r="N319" s="202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134</v>
      </c>
      <c r="AU319" s="16" t="s">
        <v>82</v>
      </c>
    </row>
    <row r="320" spans="1:65" s="13" customFormat="1" ht="10.199999999999999">
      <c r="B320" s="204"/>
      <c r="C320" s="205"/>
      <c r="D320" s="198" t="s">
        <v>138</v>
      </c>
      <c r="E320" s="205"/>
      <c r="F320" s="207" t="s">
        <v>430</v>
      </c>
      <c r="G320" s="205"/>
      <c r="H320" s="208">
        <v>1.5</v>
      </c>
      <c r="I320" s="209"/>
      <c r="J320" s="205"/>
      <c r="K320" s="205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138</v>
      </c>
      <c r="AU320" s="214" t="s">
        <v>82</v>
      </c>
      <c r="AV320" s="13" t="s">
        <v>82</v>
      </c>
      <c r="AW320" s="13" t="s">
        <v>4</v>
      </c>
      <c r="AX320" s="13" t="s">
        <v>80</v>
      </c>
      <c r="AY320" s="214" t="s">
        <v>125</v>
      </c>
    </row>
    <row r="321" spans="1:65" s="2" customFormat="1" ht="24.15" customHeight="1">
      <c r="A321" s="33"/>
      <c r="B321" s="34"/>
      <c r="C321" s="185" t="s">
        <v>431</v>
      </c>
      <c r="D321" s="185" t="s">
        <v>127</v>
      </c>
      <c r="E321" s="186" t="s">
        <v>432</v>
      </c>
      <c r="F321" s="187" t="s">
        <v>433</v>
      </c>
      <c r="G321" s="188" t="s">
        <v>130</v>
      </c>
      <c r="H321" s="189">
        <v>3</v>
      </c>
      <c r="I321" s="190"/>
      <c r="J321" s="191">
        <f>ROUND(I321*H321,2)</f>
        <v>0</v>
      </c>
      <c r="K321" s="187" t="s">
        <v>131</v>
      </c>
      <c r="L321" s="38"/>
      <c r="M321" s="192" t="s">
        <v>1</v>
      </c>
      <c r="N321" s="193" t="s">
        <v>37</v>
      </c>
      <c r="O321" s="70"/>
      <c r="P321" s="194">
        <f>O321*H321</f>
        <v>0</v>
      </c>
      <c r="Q321" s="194">
        <v>0</v>
      </c>
      <c r="R321" s="194">
        <f>Q321*H321</f>
        <v>0</v>
      </c>
      <c r="S321" s="194">
        <v>0</v>
      </c>
      <c r="T321" s="195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6" t="s">
        <v>132</v>
      </c>
      <c r="AT321" s="196" t="s">
        <v>127</v>
      </c>
      <c r="AU321" s="196" t="s">
        <v>82</v>
      </c>
      <c r="AY321" s="16" t="s">
        <v>125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6" t="s">
        <v>80</v>
      </c>
      <c r="BK321" s="197">
        <f>ROUND(I321*H321,2)</f>
        <v>0</v>
      </c>
      <c r="BL321" s="16" t="s">
        <v>132</v>
      </c>
      <c r="BM321" s="196" t="s">
        <v>434</v>
      </c>
    </row>
    <row r="322" spans="1:65" s="2" customFormat="1" ht="19.2">
      <c r="A322" s="33"/>
      <c r="B322" s="34"/>
      <c r="C322" s="35"/>
      <c r="D322" s="198" t="s">
        <v>134</v>
      </c>
      <c r="E322" s="35"/>
      <c r="F322" s="199" t="s">
        <v>435</v>
      </c>
      <c r="G322" s="35"/>
      <c r="H322" s="35"/>
      <c r="I322" s="200"/>
      <c r="J322" s="35"/>
      <c r="K322" s="35"/>
      <c r="L322" s="38"/>
      <c r="M322" s="201"/>
      <c r="N322" s="202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134</v>
      </c>
      <c r="AU322" s="16" t="s">
        <v>82</v>
      </c>
    </row>
    <row r="323" spans="1:65" s="2" customFormat="1" ht="48">
      <c r="A323" s="33"/>
      <c r="B323" s="34"/>
      <c r="C323" s="35"/>
      <c r="D323" s="198" t="s">
        <v>136</v>
      </c>
      <c r="E323" s="35"/>
      <c r="F323" s="203" t="s">
        <v>436</v>
      </c>
      <c r="G323" s="35"/>
      <c r="H323" s="35"/>
      <c r="I323" s="200"/>
      <c r="J323" s="35"/>
      <c r="K323" s="35"/>
      <c r="L323" s="38"/>
      <c r="M323" s="201"/>
      <c r="N323" s="202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136</v>
      </c>
      <c r="AU323" s="16" t="s">
        <v>82</v>
      </c>
    </row>
    <row r="324" spans="1:65" s="13" customFormat="1" ht="10.199999999999999">
      <c r="B324" s="204"/>
      <c r="C324" s="205"/>
      <c r="D324" s="198" t="s">
        <v>138</v>
      </c>
      <c r="E324" s="206" t="s">
        <v>1</v>
      </c>
      <c r="F324" s="207" t="s">
        <v>437</v>
      </c>
      <c r="G324" s="205"/>
      <c r="H324" s="208">
        <v>3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138</v>
      </c>
      <c r="AU324" s="214" t="s">
        <v>82</v>
      </c>
      <c r="AV324" s="13" t="s">
        <v>82</v>
      </c>
      <c r="AW324" s="13" t="s">
        <v>29</v>
      </c>
      <c r="AX324" s="13" t="s">
        <v>80</v>
      </c>
      <c r="AY324" s="214" t="s">
        <v>125</v>
      </c>
    </row>
    <row r="325" spans="1:65" s="2" customFormat="1" ht="16.5" customHeight="1">
      <c r="A325" s="33"/>
      <c r="B325" s="34"/>
      <c r="C325" s="226" t="s">
        <v>438</v>
      </c>
      <c r="D325" s="226" t="s">
        <v>319</v>
      </c>
      <c r="E325" s="227" t="s">
        <v>439</v>
      </c>
      <c r="F325" s="228" t="s">
        <v>440</v>
      </c>
      <c r="G325" s="229" t="s">
        <v>185</v>
      </c>
      <c r="H325" s="230">
        <v>0.45900000000000002</v>
      </c>
      <c r="I325" s="231"/>
      <c r="J325" s="232">
        <f>ROUND(I325*H325,2)</f>
        <v>0</v>
      </c>
      <c r="K325" s="228" t="s">
        <v>131</v>
      </c>
      <c r="L325" s="233"/>
      <c r="M325" s="234" t="s">
        <v>1</v>
      </c>
      <c r="N325" s="235" t="s">
        <v>37</v>
      </c>
      <c r="O325" s="70"/>
      <c r="P325" s="194">
        <f>O325*H325</f>
        <v>0</v>
      </c>
      <c r="Q325" s="194">
        <v>0.2</v>
      </c>
      <c r="R325" s="194">
        <f>Q325*H325</f>
        <v>9.1800000000000007E-2</v>
      </c>
      <c r="S325" s="194">
        <v>0</v>
      </c>
      <c r="T325" s="195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6" t="s">
        <v>182</v>
      </c>
      <c r="AT325" s="196" t="s">
        <v>319</v>
      </c>
      <c r="AU325" s="196" t="s">
        <v>82</v>
      </c>
      <c r="AY325" s="16" t="s">
        <v>125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6" t="s">
        <v>80</v>
      </c>
      <c r="BK325" s="197">
        <f>ROUND(I325*H325,2)</f>
        <v>0</v>
      </c>
      <c r="BL325" s="16" t="s">
        <v>132</v>
      </c>
      <c r="BM325" s="196" t="s">
        <v>441</v>
      </c>
    </row>
    <row r="326" spans="1:65" s="2" customFormat="1" ht="10.199999999999999">
      <c r="A326" s="33"/>
      <c r="B326" s="34"/>
      <c r="C326" s="35"/>
      <c r="D326" s="198" t="s">
        <v>134</v>
      </c>
      <c r="E326" s="35"/>
      <c r="F326" s="199" t="s">
        <v>440</v>
      </c>
      <c r="G326" s="35"/>
      <c r="H326" s="35"/>
      <c r="I326" s="200"/>
      <c r="J326" s="35"/>
      <c r="K326" s="35"/>
      <c r="L326" s="38"/>
      <c r="M326" s="201"/>
      <c r="N326" s="202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134</v>
      </c>
      <c r="AU326" s="16" t="s">
        <v>82</v>
      </c>
    </row>
    <row r="327" spans="1:65" s="13" customFormat="1" ht="10.199999999999999">
      <c r="B327" s="204"/>
      <c r="C327" s="205"/>
      <c r="D327" s="198" t="s">
        <v>138</v>
      </c>
      <c r="E327" s="205"/>
      <c r="F327" s="207" t="s">
        <v>442</v>
      </c>
      <c r="G327" s="205"/>
      <c r="H327" s="208">
        <v>0.45900000000000002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138</v>
      </c>
      <c r="AU327" s="214" t="s">
        <v>82</v>
      </c>
      <c r="AV327" s="13" t="s">
        <v>82</v>
      </c>
      <c r="AW327" s="13" t="s">
        <v>4</v>
      </c>
      <c r="AX327" s="13" t="s">
        <v>80</v>
      </c>
      <c r="AY327" s="214" t="s">
        <v>125</v>
      </c>
    </row>
    <row r="328" spans="1:65" s="2" customFormat="1" ht="21.75" customHeight="1">
      <c r="A328" s="33"/>
      <c r="B328" s="34"/>
      <c r="C328" s="185" t="s">
        <v>443</v>
      </c>
      <c r="D328" s="185" t="s">
        <v>127</v>
      </c>
      <c r="E328" s="186" t="s">
        <v>444</v>
      </c>
      <c r="F328" s="187" t="s">
        <v>445</v>
      </c>
      <c r="G328" s="188" t="s">
        <v>130</v>
      </c>
      <c r="H328" s="189">
        <v>516</v>
      </c>
      <c r="I328" s="190"/>
      <c r="J328" s="191">
        <f>ROUND(I328*H328,2)</f>
        <v>0</v>
      </c>
      <c r="K328" s="187" t="s">
        <v>131</v>
      </c>
      <c r="L328" s="38"/>
      <c r="M328" s="192" t="s">
        <v>1</v>
      </c>
      <c r="N328" s="193" t="s">
        <v>37</v>
      </c>
      <c r="O328" s="70"/>
      <c r="P328" s="194">
        <f>O328*H328</f>
        <v>0</v>
      </c>
      <c r="Q328" s="194">
        <v>0</v>
      </c>
      <c r="R328" s="194">
        <f>Q328*H328</f>
        <v>0</v>
      </c>
      <c r="S328" s="194">
        <v>0</v>
      </c>
      <c r="T328" s="195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6" t="s">
        <v>132</v>
      </c>
      <c r="AT328" s="196" t="s">
        <v>127</v>
      </c>
      <c r="AU328" s="196" t="s">
        <v>82</v>
      </c>
      <c r="AY328" s="16" t="s">
        <v>125</v>
      </c>
      <c r="BE328" s="197">
        <f>IF(N328="základní",J328,0)</f>
        <v>0</v>
      </c>
      <c r="BF328" s="197">
        <f>IF(N328="snížená",J328,0)</f>
        <v>0</v>
      </c>
      <c r="BG328" s="197">
        <f>IF(N328="zákl. přenesená",J328,0)</f>
        <v>0</v>
      </c>
      <c r="BH328" s="197">
        <f>IF(N328="sníž. přenesená",J328,0)</f>
        <v>0</v>
      </c>
      <c r="BI328" s="197">
        <f>IF(N328="nulová",J328,0)</f>
        <v>0</v>
      </c>
      <c r="BJ328" s="16" t="s">
        <v>80</v>
      </c>
      <c r="BK328" s="197">
        <f>ROUND(I328*H328,2)</f>
        <v>0</v>
      </c>
      <c r="BL328" s="16" t="s">
        <v>132</v>
      </c>
      <c r="BM328" s="196" t="s">
        <v>446</v>
      </c>
    </row>
    <row r="329" spans="1:65" s="2" customFormat="1" ht="10.199999999999999">
      <c r="A329" s="33"/>
      <c r="B329" s="34"/>
      <c r="C329" s="35"/>
      <c r="D329" s="198" t="s">
        <v>134</v>
      </c>
      <c r="E329" s="35"/>
      <c r="F329" s="199" t="s">
        <v>447</v>
      </c>
      <c r="G329" s="35"/>
      <c r="H329" s="35"/>
      <c r="I329" s="200"/>
      <c r="J329" s="35"/>
      <c r="K329" s="35"/>
      <c r="L329" s="38"/>
      <c r="M329" s="201"/>
      <c r="N329" s="202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134</v>
      </c>
      <c r="AU329" s="16" t="s">
        <v>82</v>
      </c>
    </row>
    <row r="330" spans="1:65" s="13" customFormat="1" ht="10.199999999999999">
      <c r="B330" s="204"/>
      <c r="C330" s="205"/>
      <c r="D330" s="198" t="s">
        <v>138</v>
      </c>
      <c r="E330" s="206" t="s">
        <v>1</v>
      </c>
      <c r="F330" s="207" t="s">
        <v>448</v>
      </c>
      <c r="G330" s="205"/>
      <c r="H330" s="208">
        <v>516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138</v>
      </c>
      <c r="AU330" s="214" t="s">
        <v>82</v>
      </c>
      <c r="AV330" s="13" t="s">
        <v>82</v>
      </c>
      <c r="AW330" s="13" t="s">
        <v>29</v>
      </c>
      <c r="AX330" s="13" t="s">
        <v>80</v>
      </c>
      <c r="AY330" s="214" t="s">
        <v>125</v>
      </c>
    </row>
    <row r="331" spans="1:65" s="2" customFormat="1" ht="21.75" customHeight="1">
      <c r="A331" s="33"/>
      <c r="B331" s="34"/>
      <c r="C331" s="185" t="s">
        <v>449</v>
      </c>
      <c r="D331" s="185" t="s">
        <v>127</v>
      </c>
      <c r="E331" s="186" t="s">
        <v>450</v>
      </c>
      <c r="F331" s="187" t="s">
        <v>451</v>
      </c>
      <c r="G331" s="188" t="s">
        <v>130</v>
      </c>
      <c r="H331" s="189">
        <v>84.266999999999996</v>
      </c>
      <c r="I331" s="190"/>
      <c r="J331" s="191">
        <f>ROUND(I331*H331,2)</f>
        <v>0</v>
      </c>
      <c r="K331" s="187" t="s">
        <v>131</v>
      </c>
      <c r="L331" s="38"/>
      <c r="M331" s="192" t="s">
        <v>1</v>
      </c>
      <c r="N331" s="193" t="s">
        <v>37</v>
      </c>
      <c r="O331" s="70"/>
      <c r="P331" s="194">
        <f>O331*H331</f>
        <v>0</v>
      </c>
      <c r="Q331" s="194">
        <v>0</v>
      </c>
      <c r="R331" s="194">
        <f>Q331*H331</f>
        <v>0</v>
      </c>
      <c r="S331" s="194">
        <v>0</v>
      </c>
      <c r="T331" s="195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6" t="s">
        <v>132</v>
      </c>
      <c r="AT331" s="196" t="s">
        <v>127</v>
      </c>
      <c r="AU331" s="196" t="s">
        <v>82</v>
      </c>
      <c r="AY331" s="16" t="s">
        <v>125</v>
      </c>
      <c r="BE331" s="197">
        <f>IF(N331="základní",J331,0)</f>
        <v>0</v>
      </c>
      <c r="BF331" s="197">
        <f>IF(N331="snížená",J331,0)</f>
        <v>0</v>
      </c>
      <c r="BG331" s="197">
        <f>IF(N331="zákl. přenesená",J331,0)</f>
        <v>0</v>
      </c>
      <c r="BH331" s="197">
        <f>IF(N331="sníž. přenesená",J331,0)</f>
        <v>0</v>
      </c>
      <c r="BI331" s="197">
        <f>IF(N331="nulová",J331,0)</f>
        <v>0</v>
      </c>
      <c r="BJ331" s="16" t="s">
        <v>80</v>
      </c>
      <c r="BK331" s="197">
        <f>ROUND(I331*H331,2)</f>
        <v>0</v>
      </c>
      <c r="BL331" s="16" t="s">
        <v>132</v>
      </c>
      <c r="BM331" s="196" t="s">
        <v>452</v>
      </c>
    </row>
    <row r="332" spans="1:65" s="2" customFormat="1" ht="10.199999999999999">
      <c r="A332" s="33"/>
      <c r="B332" s="34"/>
      <c r="C332" s="35"/>
      <c r="D332" s="198" t="s">
        <v>134</v>
      </c>
      <c r="E332" s="35"/>
      <c r="F332" s="199" t="s">
        <v>453</v>
      </c>
      <c r="G332" s="35"/>
      <c r="H332" s="35"/>
      <c r="I332" s="200"/>
      <c r="J332" s="35"/>
      <c r="K332" s="35"/>
      <c r="L332" s="38"/>
      <c r="M332" s="201"/>
      <c r="N332" s="202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134</v>
      </c>
      <c r="AU332" s="16" t="s">
        <v>82</v>
      </c>
    </row>
    <row r="333" spans="1:65" s="13" customFormat="1" ht="10.199999999999999">
      <c r="B333" s="204"/>
      <c r="C333" s="205"/>
      <c r="D333" s="198" t="s">
        <v>138</v>
      </c>
      <c r="E333" s="206" t="s">
        <v>1</v>
      </c>
      <c r="F333" s="207" t="s">
        <v>454</v>
      </c>
      <c r="G333" s="205"/>
      <c r="H333" s="208">
        <v>84.266999999999996</v>
      </c>
      <c r="I333" s="209"/>
      <c r="J333" s="205"/>
      <c r="K333" s="205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138</v>
      </c>
      <c r="AU333" s="214" t="s">
        <v>82</v>
      </c>
      <c r="AV333" s="13" t="s">
        <v>82</v>
      </c>
      <c r="AW333" s="13" t="s">
        <v>29</v>
      </c>
      <c r="AX333" s="13" t="s">
        <v>80</v>
      </c>
      <c r="AY333" s="214" t="s">
        <v>125</v>
      </c>
    </row>
    <row r="334" spans="1:65" s="2" customFormat="1" ht="16.5" customHeight="1">
      <c r="A334" s="33"/>
      <c r="B334" s="34"/>
      <c r="C334" s="185" t="s">
        <v>455</v>
      </c>
      <c r="D334" s="185" t="s">
        <v>127</v>
      </c>
      <c r="E334" s="186" t="s">
        <v>456</v>
      </c>
      <c r="F334" s="187" t="s">
        <v>457</v>
      </c>
      <c r="G334" s="188" t="s">
        <v>185</v>
      </c>
      <c r="H334" s="189">
        <v>0.6</v>
      </c>
      <c r="I334" s="190"/>
      <c r="J334" s="191">
        <f>ROUND(I334*H334,2)</f>
        <v>0</v>
      </c>
      <c r="K334" s="187" t="s">
        <v>131</v>
      </c>
      <c r="L334" s="38"/>
      <c r="M334" s="192" t="s">
        <v>1</v>
      </c>
      <c r="N334" s="193" t="s">
        <v>37</v>
      </c>
      <c r="O334" s="70"/>
      <c r="P334" s="194">
        <f>O334*H334</f>
        <v>0</v>
      </c>
      <c r="Q334" s="194">
        <v>0</v>
      </c>
      <c r="R334" s="194">
        <f>Q334*H334</f>
        <v>0</v>
      </c>
      <c r="S334" s="194">
        <v>0</v>
      </c>
      <c r="T334" s="195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6" t="s">
        <v>132</v>
      </c>
      <c r="AT334" s="196" t="s">
        <v>127</v>
      </c>
      <c r="AU334" s="196" t="s">
        <v>82</v>
      </c>
      <c r="AY334" s="16" t="s">
        <v>125</v>
      </c>
      <c r="BE334" s="197">
        <f>IF(N334="základní",J334,0)</f>
        <v>0</v>
      </c>
      <c r="BF334" s="197">
        <f>IF(N334="snížená",J334,0)</f>
        <v>0</v>
      </c>
      <c r="BG334" s="197">
        <f>IF(N334="zákl. přenesená",J334,0)</f>
        <v>0</v>
      </c>
      <c r="BH334" s="197">
        <f>IF(N334="sníž. přenesená",J334,0)</f>
        <v>0</v>
      </c>
      <c r="BI334" s="197">
        <f>IF(N334="nulová",J334,0)</f>
        <v>0</v>
      </c>
      <c r="BJ334" s="16" t="s">
        <v>80</v>
      </c>
      <c r="BK334" s="197">
        <f>ROUND(I334*H334,2)</f>
        <v>0</v>
      </c>
      <c r="BL334" s="16" t="s">
        <v>132</v>
      </c>
      <c r="BM334" s="196" t="s">
        <v>458</v>
      </c>
    </row>
    <row r="335" spans="1:65" s="2" customFormat="1" ht="10.199999999999999">
      <c r="A335" s="33"/>
      <c r="B335" s="34"/>
      <c r="C335" s="35"/>
      <c r="D335" s="198" t="s">
        <v>134</v>
      </c>
      <c r="E335" s="35"/>
      <c r="F335" s="199" t="s">
        <v>459</v>
      </c>
      <c r="G335" s="35"/>
      <c r="H335" s="35"/>
      <c r="I335" s="200"/>
      <c r="J335" s="35"/>
      <c r="K335" s="35"/>
      <c r="L335" s="38"/>
      <c r="M335" s="201"/>
      <c r="N335" s="202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134</v>
      </c>
      <c r="AU335" s="16" t="s">
        <v>82</v>
      </c>
    </row>
    <row r="336" spans="1:65" s="13" customFormat="1" ht="10.199999999999999">
      <c r="B336" s="204"/>
      <c r="C336" s="205"/>
      <c r="D336" s="198" t="s">
        <v>138</v>
      </c>
      <c r="E336" s="206" t="s">
        <v>1</v>
      </c>
      <c r="F336" s="207" t="s">
        <v>460</v>
      </c>
      <c r="G336" s="205"/>
      <c r="H336" s="208">
        <v>0.6</v>
      </c>
      <c r="I336" s="209"/>
      <c r="J336" s="205"/>
      <c r="K336" s="205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138</v>
      </c>
      <c r="AU336" s="214" t="s">
        <v>82</v>
      </c>
      <c r="AV336" s="13" t="s">
        <v>82</v>
      </c>
      <c r="AW336" s="13" t="s">
        <v>29</v>
      </c>
      <c r="AX336" s="13" t="s">
        <v>80</v>
      </c>
      <c r="AY336" s="214" t="s">
        <v>125</v>
      </c>
    </row>
    <row r="337" spans="1:65" s="2" customFormat="1" ht="16.5" customHeight="1">
      <c r="A337" s="33"/>
      <c r="B337" s="34"/>
      <c r="C337" s="185" t="s">
        <v>461</v>
      </c>
      <c r="D337" s="185" t="s">
        <v>127</v>
      </c>
      <c r="E337" s="186" t="s">
        <v>462</v>
      </c>
      <c r="F337" s="187" t="s">
        <v>463</v>
      </c>
      <c r="G337" s="188" t="s">
        <v>185</v>
      </c>
      <c r="H337" s="189">
        <v>3.6019999999999999</v>
      </c>
      <c r="I337" s="190"/>
      <c r="J337" s="191">
        <f>ROUND(I337*H337,2)</f>
        <v>0</v>
      </c>
      <c r="K337" s="187" t="s">
        <v>131</v>
      </c>
      <c r="L337" s="38"/>
      <c r="M337" s="192" t="s">
        <v>1</v>
      </c>
      <c r="N337" s="193" t="s">
        <v>37</v>
      </c>
      <c r="O337" s="70"/>
      <c r="P337" s="194">
        <f>O337*H337</f>
        <v>0</v>
      </c>
      <c r="Q337" s="194">
        <v>0</v>
      </c>
      <c r="R337" s="194">
        <f>Q337*H337</f>
        <v>0</v>
      </c>
      <c r="S337" s="194">
        <v>0</v>
      </c>
      <c r="T337" s="195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6" t="s">
        <v>132</v>
      </c>
      <c r="AT337" s="196" t="s">
        <v>127</v>
      </c>
      <c r="AU337" s="196" t="s">
        <v>82</v>
      </c>
      <c r="AY337" s="16" t="s">
        <v>125</v>
      </c>
      <c r="BE337" s="197">
        <f>IF(N337="základní",J337,0)</f>
        <v>0</v>
      </c>
      <c r="BF337" s="197">
        <f>IF(N337="snížená",J337,0)</f>
        <v>0</v>
      </c>
      <c r="BG337" s="197">
        <f>IF(N337="zákl. přenesená",J337,0)</f>
        <v>0</v>
      </c>
      <c r="BH337" s="197">
        <f>IF(N337="sníž. přenesená",J337,0)</f>
        <v>0</v>
      </c>
      <c r="BI337" s="197">
        <f>IF(N337="nulová",J337,0)</f>
        <v>0</v>
      </c>
      <c r="BJ337" s="16" t="s">
        <v>80</v>
      </c>
      <c r="BK337" s="197">
        <f>ROUND(I337*H337,2)</f>
        <v>0</v>
      </c>
      <c r="BL337" s="16" t="s">
        <v>132</v>
      </c>
      <c r="BM337" s="196" t="s">
        <v>464</v>
      </c>
    </row>
    <row r="338" spans="1:65" s="2" customFormat="1" ht="10.199999999999999">
      <c r="A338" s="33"/>
      <c r="B338" s="34"/>
      <c r="C338" s="35"/>
      <c r="D338" s="198" t="s">
        <v>134</v>
      </c>
      <c r="E338" s="35"/>
      <c r="F338" s="199" t="s">
        <v>465</v>
      </c>
      <c r="G338" s="35"/>
      <c r="H338" s="35"/>
      <c r="I338" s="200"/>
      <c r="J338" s="35"/>
      <c r="K338" s="35"/>
      <c r="L338" s="38"/>
      <c r="M338" s="201"/>
      <c r="N338" s="202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134</v>
      </c>
      <c r="AU338" s="16" t="s">
        <v>82</v>
      </c>
    </row>
    <row r="339" spans="1:65" s="13" customFormat="1" ht="20.399999999999999">
      <c r="B339" s="204"/>
      <c r="C339" s="205"/>
      <c r="D339" s="198" t="s">
        <v>138</v>
      </c>
      <c r="E339" s="206" t="s">
        <v>1</v>
      </c>
      <c r="F339" s="207" t="s">
        <v>466</v>
      </c>
      <c r="G339" s="205"/>
      <c r="H339" s="208">
        <v>3.0960000000000001</v>
      </c>
      <c r="I339" s="209"/>
      <c r="J339" s="205"/>
      <c r="K339" s="205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138</v>
      </c>
      <c r="AU339" s="214" t="s">
        <v>82</v>
      </c>
      <c r="AV339" s="13" t="s">
        <v>82</v>
      </c>
      <c r="AW339" s="13" t="s">
        <v>29</v>
      </c>
      <c r="AX339" s="13" t="s">
        <v>72</v>
      </c>
      <c r="AY339" s="214" t="s">
        <v>125</v>
      </c>
    </row>
    <row r="340" spans="1:65" s="13" customFormat="1" ht="20.399999999999999">
      <c r="B340" s="204"/>
      <c r="C340" s="205"/>
      <c r="D340" s="198" t="s">
        <v>138</v>
      </c>
      <c r="E340" s="206" t="s">
        <v>1</v>
      </c>
      <c r="F340" s="207" t="s">
        <v>467</v>
      </c>
      <c r="G340" s="205"/>
      <c r="H340" s="208">
        <v>0.50600000000000001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138</v>
      </c>
      <c r="AU340" s="214" t="s">
        <v>82</v>
      </c>
      <c r="AV340" s="13" t="s">
        <v>82</v>
      </c>
      <c r="AW340" s="13" t="s">
        <v>29</v>
      </c>
      <c r="AX340" s="13" t="s">
        <v>72</v>
      </c>
      <c r="AY340" s="214" t="s">
        <v>125</v>
      </c>
    </row>
    <row r="341" spans="1:65" s="14" customFormat="1" ht="10.199999999999999">
      <c r="B341" s="215"/>
      <c r="C341" s="216"/>
      <c r="D341" s="198" t="s">
        <v>138</v>
      </c>
      <c r="E341" s="217" t="s">
        <v>1</v>
      </c>
      <c r="F341" s="218" t="s">
        <v>191</v>
      </c>
      <c r="G341" s="216"/>
      <c r="H341" s="219">
        <v>3.6020000000000003</v>
      </c>
      <c r="I341" s="220"/>
      <c r="J341" s="216"/>
      <c r="K341" s="216"/>
      <c r="L341" s="221"/>
      <c r="M341" s="222"/>
      <c r="N341" s="223"/>
      <c r="O341" s="223"/>
      <c r="P341" s="223"/>
      <c r="Q341" s="223"/>
      <c r="R341" s="223"/>
      <c r="S341" s="223"/>
      <c r="T341" s="224"/>
      <c r="AT341" s="225" t="s">
        <v>138</v>
      </c>
      <c r="AU341" s="225" t="s">
        <v>82</v>
      </c>
      <c r="AV341" s="14" t="s">
        <v>132</v>
      </c>
      <c r="AW341" s="14" t="s">
        <v>29</v>
      </c>
      <c r="AX341" s="14" t="s">
        <v>80</v>
      </c>
      <c r="AY341" s="225" t="s">
        <v>125</v>
      </c>
    </row>
    <row r="342" spans="1:65" s="12" customFormat="1" ht="22.8" customHeight="1">
      <c r="B342" s="169"/>
      <c r="C342" s="170"/>
      <c r="D342" s="171" t="s">
        <v>71</v>
      </c>
      <c r="E342" s="183" t="s">
        <v>82</v>
      </c>
      <c r="F342" s="183" t="s">
        <v>468</v>
      </c>
      <c r="G342" s="170"/>
      <c r="H342" s="170"/>
      <c r="I342" s="173"/>
      <c r="J342" s="184">
        <f>BK342</f>
        <v>0</v>
      </c>
      <c r="K342" s="170"/>
      <c r="L342" s="175"/>
      <c r="M342" s="176"/>
      <c r="N342" s="177"/>
      <c r="O342" s="177"/>
      <c r="P342" s="178">
        <f>SUM(P343:P371)</f>
        <v>0</v>
      </c>
      <c r="Q342" s="177"/>
      <c r="R342" s="178">
        <f>SUM(R343:R371)</f>
        <v>74.754907000000003</v>
      </c>
      <c r="S342" s="177"/>
      <c r="T342" s="179">
        <f>SUM(T343:T371)</f>
        <v>0</v>
      </c>
      <c r="AR342" s="180" t="s">
        <v>80</v>
      </c>
      <c r="AT342" s="181" t="s">
        <v>71</v>
      </c>
      <c r="AU342" s="181" t="s">
        <v>80</v>
      </c>
      <c r="AY342" s="180" t="s">
        <v>125</v>
      </c>
      <c r="BK342" s="182">
        <f>SUM(BK343:BK371)</f>
        <v>0</v>
      </c>
    </row>
    <row r="343" spans="1:65" s="2" customFormat="1" ht="33" customHeight="1">
      <c r="A343" s="33"/>
      <c r="B343" s="34"/>
      <c r="C343" s="185" t="s">
        <v>469</v>
      </c>
      <c r="D343" s="185" t="s">
        <v>127</v>
      </c>
      <c r="E343" s="186" t="s">
        <v>470</v>
      </c>
      <c r="F343" s="187" t="s">
        <v>471</v>
      </c>
      <c r="G343" s="188" t="s">
        <v>185</v>
      </c>
      <c r="H343" s="189">
        <v>25</v>
      </c>
      <c r="I343" s="190"/>
      <c r="J343" s="191">
        <f>ROUND(I343*H343,2)</f>
        <v>0</v>
      </c>
      <c r="K343" s="187" t="s">
        <v>131</v>
      </c>
      <c r="L343" s="38"/>
      <c r="M343" s="192" t="s">
        <v>1</v>
      </c>
      <c r="N343" s="193" t="s">
        <v>37</v>
      </c>
      <c r="O343" s="70"/>
      <c r="P343" s="194">
        <f>O343*H343</f>
        <v>0</v>
      </c>
      <c r="Q343" s="194">
        <v>0</v>
      </c>
      <c r="R343" s="194">
        <f>Q343*H343</f>
        <v>0</v>
      </c>
      <c r="S343" s="194">
        <v>0</v>
      </c>
      <c r="T343" s="195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6" t="s">
        <v>132</v>
      </c>
      <c r="AT343" s="196" t="s">
        <v>127</v>
      </c>
      <c r="AU343" s="196" t="s">
        <v>82</v>
      </c>
      <c r="AY343" s="16" t="s">
        <v>125</v>
      </c>
      <c r="BE343" s="197">
        <f>IF(N343="základní",J343,0)</f>
        <v>0</v>
      </c>
      <c r="BF343" s="197">
        <f>IF(N343="snížená",J343,0)</f>
        <v>0</v>
      </c>
      <c r="BG343" s="197">
        <f>IF(N343="zákl. přenesená",J343,0)</f>
        <v>0</v>
      </c>
      <c r="BH343" s="197">
        <f>IF(N343="sníž. přenesená",J343,0)</f>
        <v>0</v>
      </c>
      <c r="BI343" s="197">
        <f>IF(N343="nulová",J343,0)</f>
        <v>0</v>
      </c>
      <c r="BJ343" s="16" t="s">
        <v>80</v>
      </c>
      <c r="BK343" s="197">
        <f>ROUND(I343*H343,2)</f>
        <v>0</v>
      </c>
      <c r="BL343" s="16" t="s">
        <v>132</v>
      </c>
      <c r="BM343" s="196" t="s">
        <v>472</v>
      </c>
    </row>
    <row r="344" spans="1:65" s="2" customFormat="1" ht="28.8">
      <c r="A344" s="33"/>
      <c r="B344" s="34"/>
      <c r="C344" s="35"/>
      <c r="D344" s="198" t="s">
        <v>134</v>
      </c>
      <c r="E344" s="35"/>
      <c r="F344" s="199" t="s">
        <v>473</v>
      </c>
      <c r="G344" s="35"/>
      <c r="H344" s="35"/>
      <c r="I344" s="200"/>
      <c r="J344" s="35"/>
      <c r="K344" s="35"/>
      <c r="L344" s="38"/>
      <c r="M344" s="201"/>
      <c r="N344" s="202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134</v>
      </c>
      <c r="AU344" s="16" t="s">
        <v>82</v>
      </c>
    </row>
    <row r="345" spans="1:65" s="2" customFormat="1" ht="28.8">
      <c r="A345" s="33"/>
      <c r="B345" s="34"/>
      <c r="C345" s="35"/>
      <c r="D345" s="198" t="s">
        <v>136</v>
      </c>
      <c r="E345" s="35"/>
      <c r="F345" s="203" t="s">
        <v>474</v>
      </c>
      <c r="G345" s="35"/>
      <c r="H345" s="35"/>
      <c r="I345" s="200"/>
      <c r="J345" s="35"/>
      <c r="K345" s="35"/>
      <c r="L345" s="38"/>
      <c r="M345" s="201"/>
      <c r="N345" s="202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136</v>
      </c>
      <c r="AU345" s="16" t="s">
        <v>82</v>
      </c>
    </row>
    <row r="346" spans="1:65" s="13" customFormat="1" ht="10.199999999999999">
      <c r="B346" s="204"/>
      <c r="C346" s="205"/>
      <c r="D346" s="198" t="s">
        <v>138</v>
      </c>
      <c r="E346" s="206" t="s">
        <v>1</v>
      </c>
      <c r="F346" s="207" t="s">
        <v>475</v>
      </c>
      <c r="G346" s="205"/>
      <c r="H346" s="208">
        <v>21</v>
      </c>
      <c r="I346" s="209"/>
      <c r="J346" s="205"/>
      <c r="K346" s="205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138</v>
      </c>
      <c r="AU346" s="214" t="s">
        <v>82</v>
      </c>
      <c r="AV346" s="13" t="s">
        <v>82</v>
      </c>
      <c r="AW346" s="13" t="s">
        <v>29</v>
      </c>
      <c r="AX346" s="13" t="s">
        <v>72</v>
      </c>
      <c r="AY346" s="214" t="s">
        <v>125</v>
      </c>
    </row>
    <row r="347" spans="1:65" s="13" customFormat="1" ht="10.199999999999999">
      <c r="B347" s="204"/>
      <c r="C347" s="205"/>
      <c r="D347" s="198" t="s">
        <v>138</v>
      </c>
      <c r="E347" s="206" t="s">
        <v>1</v>
      </c>
      <c r="F347" s="207" t="s">
        <v>476</v>
      </c>
      <c r="G347" s="205"/>
      <c r="H347" s="208">
        <v>4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138</v>
      </c>
      <c r="AU347" s="214" t="s">
        <v>82</v>
      </c>
      <c r="AV347" s="13" t="s">
        <v>82</v>
      </c>
      <c r="AW347" s="13" t="s">
        <v>29</v>
      </c>
      <c r="AX347" s="13" t="s">
        <v>72</v>
      </c>
      <c r="AY347" s="214" t="s">
        <v>125</v>
      </c>
    </row>
    <row r="348" spans="1:65" s="14" customFormat="1" ht="10.199999999999999">
      <c r="B348" s="215"/>
      <c r="C348" s="216"/>
      <c r="D348" s="198" t="s">
        <v>138</v>
      </c>
      <c r="E348" s="217" t="s">
        <v>1</v>
      </c>
      <c r="F348" s="218" t="s">
        <v>191</v>
      </c>
      <c r="G348" s="216"/>
      <c r="H348" s="219">
        <v>25</v>
      </c>
      <c r="I348" s="220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AT348" s="225" t="s">
        <v>138</v>
      </c>
      <c r="AU348" s="225" t="s">
        <v>82</v>
      </c>
      <c r="AV348" s="14" t="s">
        <v>132</v>
      </c>
      <c r="AW348" s="14" t="s">
        <v>29</v>
      </c>
      <c r="AX348" s="14" t="s">
        <v>80</v>
      </c>
      <c r="AY348" s="225" t="s">
        <v>125</v>
      </c>
    </row>
    <row r="349" spans="1:65" s="2" customFormat="1" ht="24.15" customHeight="1">
      <c r="A349" s="33"/>
      <c r="B349" s="34"/>
      <c r="C349" s="185" t="s">
        <v>477</v>
      </c>
      <c r="D349" s="185" t="s">
        <v>127</v>
      </c>
      <c r="E349" s="186" t="s">
        <v>478</v>
      </c>
      <c r="F349" s="187" t="s">
        <v>479</v>
      </c>
      <c r="G349" s="188" t="s">
        <v>130</v>
      </c>
      <c r="H349" s="189">
        <v>823.68</v>
      </c>
      <c r="I349" s="190"/>
      <c r="J349" s="191">
        <f>ROUND(I349*H349,2)</f>
        <v>0</v>
      </c>
      <c r="K349" s="187" t="s">
        <v>131</v>
      </c>
      <c r="L349" s="38"/>
      <c r="M349" s="192" t="s">
        <v>1</v>
      </c>
      <c r="N349" s="193" t="s">
        <v>37</v>
      </c>
      <c r="O349" s="70"/>
      <c r="P349" s="194">
        <f>O349*H349</f>
        <v>0</v>
      </c>
      <c r="Q349" s="194">
        <v>2.7E-4</v>
      </c>
      <c r="R349" s="194">
        <f>Q349*H349</f>
        <v>0.2223936</v>
      </c>
      <c r="S349" s="194">
        <v>0</v>
      </c>
      <c r="T349" s="195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96" t="s">
        <v>132</v>
      </c>
      <c r="AT349" s="196" t="s">
        <v>127</v>
      </c>
      <c r="AU349" s="196" t="s">
        <v>82</v>
      </c>
      <c r="AY349" s="16" t="s">
        <v>125</v>
      </c>
      <c r="BE349" s="197">
        <f>IF(N349="základní",J349,0)</f>
        <v>0</v>
      </c>
      <c r="BF349" s="197">
        <f>IF(N349="snížená",J349,0)</f>
        <v>0</v>
      </c>
      <c r="BG349" s="197">
        <f>IF(N349="zákl. přenesená",J349,0)</f>
        <v>0</v>
      </c>
      <c r="BH349" s="197">
        <f>IF(N349="sníž. přenesená",J349,0)</f>
        <v>0</v>
      </c>
      <c r="BI349" s="197">
        <f>IF(N349="nulová",J349,0)</f>
        <v>0</v>
      </c>
      <c r="BJ349" s="16" t="s">
        <v>80</v>
      </c>
      <c r="BK349" s="197">
        <f>ROUND(I349*H349,2)</f>
        <v>0</v>
      </c>
      <c r="BL349" s="16" t="s">
        <v>132</v>
      </c>
      <c r="BM349" s="196" t="s">
        <v>480</v>
      </c>
    </row>
    <row r="350" spans="1:65" s="2" customFormat="1" ht="38.4">
      <c r="A350" s="33"/>
      <c r="B350" s="34"/>
      <c r="C350" s="35"/>
      <c r="D350" s="198" t="s">
        <v>134</v>
      </c>
      <c r="E350" s="35"/>
      <c r="F350" s="199" t="s">
        <v>481</v>
      </c>
      <c r="G350" s="35"/>
      <c r="H350" s="35"/>
      <c r="I350" s="200"/>
      <c r="J350" s="35"/>
      <c r="K350" s="35"/>
      <c r="L350" s="38"/>
      <c r="M350" s="201"/>
      <c r="N350" s="202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134</v>
      </c>
      <c r="AU350" s="16" t="s">
        <v>82</v>
      </c>
    </row>
    <row r="351" spans="1:65" s="13" customFormat="1" ht="20.399999999999999">
      <c r="B351" s="204"/>
      <c r="C351" s="205"/>
      <c r="D351" s="198" t="s">
        <v>138</v>
      </c>
      <c r="E351" s="206" t="s">
        <v>1</v>
      </c>
      <c r="F351" s="207" t="s">
        <v>482</v>
      </c>
      <c r="G351" s="205"/>
      <c r="H351" s="208">
        <v>752.18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138</v>
      </c>
      <c r="AU351" s="214" t="s">
        <v>82</v>
      </c>
      <c r="AV351" s="13" t="s">
        <v>82</v>
      </c>
      <c r="AW351" s="13" t="s">
        <v>29</v>
      </c>
      <c r="AX351" s="13" t="s">
        <v>72</v>
      </c>
      <c r="AY351" s="214" t="s">
        <v>125</v>
      </c>
    </row>
    <row r="352" spans="1:65" s="13" customFormat="1" ht="20.399999999999999">
      <c r="B352" s="204"/>
      <c r="C352" s="205"/>
      <c r="D352" s="198" t="s">
        <v>138</v>
      </c>
      <c r="E352" s="206" t="s">
        <v>1</v>
      </c>
      <c r="F352" s="207" t="s">
        <v>483</v>
      </c>
      <c r="G352" s="205"/>
      <c r="H352" s="208">
        <v>53.9</v>
      </c>
      <c r="I352" s="209"/>
      <c r="J352" s="205"/>
      <c r="K352" s="205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138</v>
      </c>
      <c r="AU352" s="214" t="s">
        <v>82</v>
      </c>
      <c r="AV352" s="13" t="s">
        <v>82</v>
      </c>
      <c r="AW352" s="13" t="s">
        <v>29</v>
      </c>
      <c r="AX352" s="13" t="s">
        <v>72</v>
      </c>
      <c r="AY352" s="214" t="s">
        <v>125</v>
      </c>
    </row>
    <row r="353" spans="1:65" s="13" customFormat="1" ht="10.199999999999999">
      <c r="B353" s="204"/>
      <c r="C353" s="205"/>
      <c r="D353" s="198" t="s">
        <v>138</v>
      </c>
      <c r="E353" s="206" t="s">
        <v>1</v>
      </c>
      <c r="F353" s="207" t="s">
        <v>484</v>
      </c>
      <c r="G353" s="205"/>
      <c r="H353" s="208">
        <v>17.600000000000001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138</v>
      </c>
      <c r="AU353" s="214" t="s">
        <v>82</v>
      </c>
      <c r="AV353" s="13" t="s">
        <v>82</v>
      </c>
      <c r="AW353" s="13" t="s">
        <v>29</v>
      </c>
      <c r="AX353" s="13" t="s">
        <v>72</v>
      </c>
      <c r="AY353" s="214" t="s">
        <v>125</v>
      </c>
    </row>
    <row r="354" spans="1:65" s="14" customFormat="1" ht="10.199999999999999">
      <c r="B354" s="215"/>
      <c r="C354" s="216"/>
      <c r="D354" s="198" t="s">
        <v>138</v>
      </c>
      <c r="E354" s="217" t="s">
        <v>1</v>
      </c>
      <c r="F354" s="218" t="s">
        <v>191</v>
      </c>
      <c r="G354" s="216"/>
      <c r="H354" s="219">
        <v>823.68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138</v>
      </c>
      <c r="AU354" s="225" t="s">
        <v>82</v>
      </c>
      <c r="AV354" s="14" t="s">
        <v>132</v>
      </c>
      <c r="AW354" s="14" t="s">
        <v>29</v>
      </c>
      <c r="AX354" s="14" t="s">
        <v>80</v>
      </c>
      <c r="AY354" s="225" t="s">
        <v>125</v>
      </c>
    </row>
    <row r="355" spans="1:65" s="2" customFormat="1" ht="24.15" customHeight="1">
      <c r="A355" s="33"/>
      <c r="B355" s="34"/>
      <c r="C355" s="226" t="s">
        <v>485</v>
      </c>
      <c r="D355" s="226" t="s">
        <v>319</v>
      </c>
      <c r="E355" s="227" t="s">
        <v>486</v>
      </c>
      <c r="F355" s="228" t="s">
        <v>487</v>
      </c>
      <c r="G355" s="229" t="s">
        <v>130</v>
      </c>
      <c r="H355" s="230">
        <v>975.649</v>
      </c>
      <c r="I355" s="231"/>
      <c r="J355" s="232">
        <f>ROUND(I355*H355,2)</f>
        <v>0</v>
      </c>
      <c r="K355" s="228" t="s">
        <v>131</v>
      </c>
      <c r="L355" s="233"/>
      <c r="M355" s="234" t="s">
        <v>1</v>
      </c>
      <c r="N355" s="235" t="s">
        <v>37</v>
      </c>
      <c r="O355" s="70"/>
      <c r="P355" s="194">
        <f>O355*H355</f>
        <v>0</v>
      </c>
      <c r="Q355" s="194">
        <v>2.0000000000000001E-4</v>
      </c>
      <c r="R355" s="194">
        <f>Q355*H355</f>
        <v>0.19512980000000002</v>
      </c>
      <c r="S355" s="194">
        <v>0</v>
      </c>
      <c r="T355" s="195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6" t="s">
        <v>182</v>
      </c>
      <c r="AT355" s="196" t="s">
        <v>319</v>
      </c>
      <c r="AU355" s="196" t="s">
        <v>82</v>
      </c>
      <c r="AY355" s="16" t="s">
        <v>125</v>
      </c>
      <c r="BE355" s="197">
        <f>IF(N355="základní",J355,0)</f>
        <v>0</v>
      </c>
      <c r="BF355" s="197">
        <f>IF(N355="snížená",J355,0)</f>
        <v>0</v>
      </c>
      <c r="BG355" s="197">
        <f>IF(N355="zákl. přenesená",J355,0)</f>
        <v>0</v>
      </c>
      <c r="BH355" s="197">
        <f>IF(N355="sníž. přenesená",J355,0)</f>
        <v>0</v>
      </c>
      <c r="BI355" s="197">
        <f>IF(N355="nulová",J355,0)</f>
        <v>0</v>
      </c>
      <c r="BJ355" s="16" t="s">
        <v>80</v>
      </c>
      <c r="BK355" s="197">
        <f>ROUND(I355*H355,2)</f>
        <v>0</v>
      </c>
      <c r="BL355" s="16" t="s">
        <v>132</v>
      </c>
      <c r="BM355" s="196" t="s">
        <v>488</v>
      </c>
    </row>
    <row r="356" spans="1:65" s="2" customFormat="1" ht="19.2">
      <c r="A356" s="33"/>
      <c r="B356" s="34"/>
      <c r="C356" s="35"/>
      <c r="D356" s="198" t="s">
        <v>134</v>
      </c>
      <c r="E356" s="35"/>
      <c r="F356" s="199" t="s">
        <v>487</v>
      </c>
      <c r="G356" s="35"/>
      <c r="H356" s="35"/>
      <c r="I356" s="200"/>
      <c r="J356" s="35"/>
      <c r="K356" s="35"/>
      <c r="L356" s="38"/>
      <c r="M356" s="201"/>
      <c r="N356" s="202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134</v>
      </c>
      <c r="AU356" s="16" t="s">
        <v>82</v>
      </c>
    </row>
    <row r="357" spans="1:65" s="2" customFormat="1" ht="28.8">
      <c r="A357" s="33"/>
      <c r="B357" s="34"/>
      <c r="C357" s="35"/>
      <c r="D357" s="198" t="s">
        <v>136</v>
      </c>
      <c r="E357" s="35"/>
      <c r="F357" s="203" t="s">
        <v>489</v>
      </c>
      <c r="G357" s="35"/>
      <c r="H357" s="35"/>
      <c r="I357" s="200"/>
      <c r="J357" s="35"/>
      <c r="K357" s="35"/>
      <c r="L357" s="38"/>
      <c r="M357" s="201"/>
      <c r="N357" s="202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136</v>
      </c>
      <c r="AU357" s="16" t="s">
        <v>82</v>
      </c>
    </row>
    <row r="358" spans="1:65" s="13" customFormat="1" ht="10.199999999999999">
      <c r="B358" s="204"/>
      <c r="C358" s="205"/>
      <c r="D358" s="198" t="s">
        <v>138</v>
      </c>
      <c r="E358" s="205"/>
      <c r="F358" s="207" t="s">
        <v>490</v>
      </c>
      <c r="G358" s="205"/>
      <c r="H358" s="208">
        <v>975.649</v>
      </c>
      <c r="I358" s="209"/>
      <c r="J358" s="205"/>
      <c r="K358" s="205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138</v>
      </c>
      <c r="AU358" s="214" t="s">
        <v>82</v>
      </c>
      <c r="AV358" s="13" t="s">
        <v>82</v>
      </c>
      <c r="AW358" s="13" t="s">
        <v>4</v>
      </c>
      <c r="AX358" s="13" t="s">
        <v>80</v>
      </c>
      <c r="AY358" s="214" t="s">
        <v>125</v>
      </c>
    </row>
    <row r="359" spans="1:65" s="2" customFormat="1" ht="37.799999999999997" customHeight="1">
      <c r="A359" s="33"/>
      <c r="B359" s="34"/>
      <c r="C359" s="185" t="s">
        <v>491</v>
      </c>
      <c r="D359" s="185" t="s">
        <v>127</v>
      </c>
      <c r="E359" s="186" t="s">
        <v>492</v>
      </c>
      <c r="F359" s="187" t="s">
        <v>493</v>
      </c>
      <c r="G359" s="188" t="s">
        <v>494</v>
      </c>
      <c r="H359" s="189">
        <v>263</v>
      </c>
      <c r="I359" s="190"/>
      <c r="J359" s="191">
        <f>ROUND(I359*H359,2)</f>
        <v>0</v>
      </c>
      <c r="K359" s="187" t="s">
        <v>131</v>
      </c>
      <c r="L359" s="38"/>
      <c r="M359" s="192" t="s">
        <v>1</v>
      </c>
      <c r="N359" s="193" t="s">
        <v>37</v>
      </c>
      <c r="O359" s="70"/>
      <c r="P359" s="194">
        <f>O359*H359</f>
        <v>0</v>
      </c>
      <c r="Q359" s="194">
        <v>0.27844000000000002</v>
      </c>
      <c r="R359" s="194">
        <f>Q359*H359</f>
        <v>73.22972</v>
      </c>
      <c r="S359" s="194">
        <v>0</v>
      </c>
      <c r="T359" s="195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6" t="s">
        <v>132</v>
      </c>
      <c r="AT359" s="196" t="s">
        <v>127</v>
      </c>
      <c r="AU359" s="196" t="s">
        <v>82</v>
      </c>
      <c r="AY359" s="16" t="s">
        <v>125</v>
      </c>
      <c r="BE359" s="197">
        <f>IF(N359="základní",J359,0)</f>
        <v>0</v>
      </c>
      <c r="BF359" s="197">
        <f>IF(N359="snížená",J359,0)</f>
        <v>0</v>
      </c>
      <c r="BG359" s="197">
        <f>IF(N359="zákl. přenesená",J359,0)</f>
        <v>0</v>
      </c>
      <c r="BH359" s="197">
        <f>IF(N359="sníž. přenesená",J359,0)</f>
        <v>0</v>
      </c>
      <c r="BI359" s="197">
        <f>IF(N359="nulová",J359,0)</f>
        <v>0</v>
      </c>
      <c r="BJ359" s="16" t="s">
        <v>80</v>
      </c>
      <c r="BK359" s="197">
        <f>ROUND(I359*H359,2)</f>
        <v>0</v>
      </c>
      <c r="BL359" s="16" t="s">
        <v>132</v>
      </c>
      <c r="BM359" s="196" t="s">
        <v>495</v>
      </c>
    </row>
    <row r="360" spans="1:65" s="2" customFormat="1" ht="38.4">
      <c r="A360" s="33"/>
      <c r="B360" s="34"/>
      <c r="C360" s="35"/>
      <c r="D360" s="198" t="s">
        <v>134</v>
      </c>
      <c r="E360" s="35"/>
      <c r="F360" s="199" t="s">
        <v>496</v>
      </c>
      <c r="G360" s="35"/>
      <c r="H360" s="35"/>
      <c r="I360" s="200"/>
      <c r="J360" s="35"/>
      <c r="K360" s="35"/>
      <c r="L360" s="38"/>
      <c r="M360" s="201"/>
      <c r="N360" s="202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134</v>
      </c>
      <c r="AU360" s="16" t="s">
        <v>82</v>
      </c>
    </row>
    <row r="361" spans="1:65" s="2" customFormat="1" ht="230.4">
      <c r="A361" s="33"/>
      <c r="B361" s="34"/>
      <c r="C361" s="35"/>
      <c r="D361" s="198" t="s">
        <v>136</v>
      </c>
      <c r="E361" s="35"/>
      <c r="F361" s="203" t="s">
        <v>497</v>
      </c>
      <c r="G361" s="35"/>
      <c r="H361" s="35"/>
      <c r="I361" s="200"/>
      <c r="J361" s="35"/>
      <c r="K361" s="35"/>
      <c r="L361" s="38"/>
      <c r="M361" s="201"/>
      <c r="N361" s="202"/>
      <c r="O361" s="70"/>
      <c r="P361" s="70"/>
      <c r="Q361" s="70"/>
      <c r="R361" s="70"/>
      <c r="S361" s="70"/>
      <c r="T361" s="7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136</v>
      </c>
      <c r="AU361" s="16" t="s">
        <v>82</v>
      </c>
    </row>
    <row r="362" spans="1:65" s="13" customFormat="1" ht="10.199999999999999">
      <c r="B362" s="204"/>
      <c r="C362" s="205"/>
      <c r="D362" s="198" t="s">
        <v>138</v>
      </c>
      <c r="E362" s="206" t="s">
        <v>1</v>
      </c>
      <c r="F362" s="207" t="s">
        <v>498</v>
      </c>
      <c r="G362" s="205"/>
      <c r="H362" s="208">
        <v>263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138</v>
      </c>
      <c r="AU362" s="214" t="s">
        <v>82</v>
      </c>
      <c r="AV362" s="13" t="s">
        <v>82</v>
      </c>
      <c r="AW362" s="13" t="s">
        <v>29</v>
      </c>
      <c r="AX362" s="13" t="s">
        <v>80</v>
      </c>
      <c r="AY362" s="214" t="s">
        <v>125</v>
      </c>
    </row>
    <row r="363" spans="1:65" s="2" customFormat="1" ht="24.15" customHeight="1">
      <c r="A363" s="33"/>
      <c r="B363" s="34"/>
      <c r="C363" s="185" t="s">
        <v>499</v>
      </c>
      <c r="D363" s="185" t="s">
        <v>127</v>
      </c>
      <c r="E363" s="186" t="s">
        <v>500</v>
      </c>
      <c r="F363" s="187" t="s">
        <v>501</v>
      </c>
      <c r="G363" s="188" t="s">
        <v>130</v>
      </c>
      <c r="H363" s="189">
        <v>1804.6</v>
      </c>
      <c r="I363" s="190"/>
      <c r="J363" s="191">
        <f>ROUND(I363*H363,2)</f>
        <v>0</v>
      </c>
      <c r="K363" s="187" t="s">
        <v>131</v>
      </c>
      <c r="L363" s="38"/>
      <c r="M363" s="192" t="s">
        <v>1</v>
      </c>
      <c r="N363" s="193" t="s">
        <v>37</v>
      </c>
      <c r="O363" s="70"/>
      <c r="P363" s="194">
        <f>O363*H363</f>
        <v>0</v>
      </c>
      <c r="Q363" s="194">
        <v>1.3999999999999999E-4</v>
      </c>
      <c r="R363" s="194">
        <f>Q363*H363</f>
        <v>0.25264399999999998</v>
      </c>
      <c r="S363" s="194">
        <v>0</v>
      </c>
      <c r="T363" s="195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6" t="s">
        <v>132</v>
      </c>
      <c r="AT363" s="196" t="s">
        <v>127</v>
      </c>
      <c r="AU363" s="196" t="s">
        <v>82</v>
      </c>
      <c r="AY363" s="16" t="s">
        <v>125</v>
      </c>
      <c r="BE363" s="197">
        <f>IF(N363="základní",J363,0)</f>
        <v>0</v>
      </c>
      <c r="BF363" s="197">
        <f>IF(N363="snížená",J363,0)</f>
        <v>0</v>
      </c>
      <c r="BG363" s="197">
        <f>IF(N363="zákl. přenesená",J363,0)</f>
        <v>0</v>
      </c>
      <c r="BH363" s="197">
        <f>IF(N363="sníž. přenesená",J363,0)</f>
        <v>0</v>
      </c>
      <c r="BI363" s="197">
        <f>IF(N363="nulová",J363,0)</f>
        <v>0</v>
      </c>
      <c r="BJ363" s="16" t="s">
        <v>80</v>
      </c>
      <c r="BK363" s="197">
        <f>ROUND(I363*H363,2)</f>
        <v>0</v>
      </c>
      <c r="BL363" s="16" t="s">
        <v>132</v>
      </c>
      <c r="BM363" s="196" t="s">
        <v>502</v>
      </c>
    </row>
    <row r="364" spans="1:65" s="2" customFormat="1" ht="28.8">
      <c r="A364" s="33"/>
      <c r="B364" s="34"/>
      <c r="C364" s="35"/>
      <c r="D364" s="198" t="s">
        <v>134</v>
      </c>
      <c r="E364" s="35"/>
      <c r="F364" s="199" t="s">
        <v>503</v>
      </c>
      <c r="G364" s="35"/>
      <c r="H364" s="35"/>
      <c r="I364" s="200"/>
      <c r="J364" s="35"/>
      <c r="K364" s="35"/>
      <c r="L364" s="38"/>
      <c r="M364" s="201"/>
      <c r="N364" s="202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134</v>
      </c>
      <c r="AU364" s="16" t="s">
        <v>82</v>
      </c>
    </row>
    <row r="365" spans="1:65" s="13" customFormat="1" ht="20.399999999999999">
      <c r="B365" s="204"/>
      <c r="C365" s="205"/>
      <c r="D365" s="198" t="s">
        <v>138</v>
      </c>
      <c r="E365" s="206" t="s">
        <v>1</v>
      </c>
      <c r="F365" s="207" t="s">
        <v>504</v>
      </c>
      <c r="G365" s="205"/>
      <c r="H365" s="208">
        <v>1288.5999999999999</v>
      </c>
      <c r="I365" s="209"/>
      <c r="J365" s="205"/>
      <c r="K365" s="205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138</v>
      </c>
      <c r="AU365" s="214" t="s">
        <v>82</v>
      </c>
      <c r="AV365" s="13" t="s">
        <v>82</v>
      </c>
      <c r="AW365" s="13" t="s">
        <v>29</v>
      </c>
      <c r="AX365" s="13" t="s">
        <v>72</v>
      </c>
      <c r="AY365" s="214" t="s">
        <v>125</v>
      </c>
    </row>
    <row r="366" spans="1:65" s="13" customFormat="1" ht="10.199999999999999">
      <c r="B366" s="204"/>
      <c r="C366" s="205"/>
      <c r="D366" s="198" t="s">
        <v>138</v>
      </c>
      <c r="E366" s="206" t="s">
        <v>1</v>
      </c>
      <c r="F366" s="207" t="s">
        <v>505</v>
      </c>
      <c r="G366" s="205"/>
      <c r="H366" s="208">
        <v>516</v>
      </c>
      <c r="I366" s="209"/>
      <c r="J366" s="205"/>
      <c r="K366" s="205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138</v>
      </c>
      <c r="AU366" s="214" t="s">
        <v>82</v>
      </c>
      <c r="AV366" s="13" t="s">
        <v>82</v>
      </c>
      <c r="AW366" s="13" t="s">
        <v>29</v>
      </c>
      <c r="AX366" s="13" t="s">
        <v>72</v>
      </c>
      <c r="AY366" s="214" t="s">
        <v>125</v>
      </c>
    </row>
    <row r="367" spans="1:65" s="14" customFormat="1" ht="10.199999999999999">
      <c r="B367" s="215"/>
      <c r="C367" s="216"/>
      <c r="D367" s="198" t="s">
        <v>138</v>
      </c>
      <c r="E367" s="217" t="s">
        <v>1</v>
      </c>
      <c r="F367" s="218" t="s">
        <v>191</v>
      </c>
      <c r="G367" s="216"/>
      <c r="H367" s="219">
        <v>1804.6</v>
      </c>
      <c r="I367" s="220"/>
      <c r="J367" s="216"/>
      <c r="K367" s="216"/>
      <c r="L367" s="221"/>
      <c r="M367" s="222"/>
      <c r="N367" s="223"/>
      <c r="O367" s="223"/>
      <c r="P367" s="223"/>
      <c r="Q367" s="223"/>
      <c r="R367" s="223"/>
      <c r="S367" s="223"/>
      <c r="T367" s="224"/>
      <c r="AT367" s="225" t="s">
        <v>138</v>
      </c>
      <c r="AU367" s="225" t="s">
        <v>82</v>
      </c>
      <c r="AV367" s="14" t="s">
        <v>132</v>
      </c>
      <c r="AW367" s="14" t="s">
        <v>29</v>
      </c>
      <c r="AX367" s="14" t="s">
        <v>80</v>
      </c>
      <c r="AY367" s="225" t="s">
        <v>125</v>
      </c>
    </row>
    <row r="368" spans="1:65" s="2" customFormat="1" ht="24.15" customHeight="1">
      <c r="A368" s="33"/>
      <c r="B368" s="34"/>
      <c r="C368" s="226" t="s">
        <v>506</v>
      </c>
      <c r="D368" s="226" t="s">
        <v>319</v>
      </c>
      <c r="E368" s="227" t="s">
        <v>507</v>
      </c>
      <c r="F368" s="228" t="s">
        <v>508</v>
      </c>
      <c r="G368" s="229" t="s">
        <v>130</v>
      </c>
      <c r="H368" s="230">
        <v>2137.549</v>
      </c>
      <c r="I368" s="231"/>
      <c r="J368" s="232">
        <f>ROUND(I368*H368,2)</f>
        <v>0</v>
      </c>
      <c r="K368" s="228" t="s">
        <v>131</v>
      </c>
      <c r="L368" s="233"/>
      <c r="M368" s="234" t="s">
        <v>1</v>
      </c>
      <c r="N368" s="235" t="s">
        <v>37</v>
      </c>
      <c r="O368" s="70"/>
      <c r="P368" s="194">
        <f>O368*H368</f>
        <v>0</v>
      </c>
      <c r="Q368" s="194">
        <v>4.0000000000000002E-4</v>
      </c>
      <c r="R368" s="194">
        <f>Q368*H368</f>
        <v>0.85501959999999999</v>
      </c>
      <c r="S368" s="194">
        <v>0</v>
      </c>
      <c r="T368" s="195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6" t="s">
        <v>182</v>
      </c>
      <c r="AT368" s="196" t="s">
        <v>319</v>
      </c>
      <c r="AU368" s="196" t="s">
        <v>82</v>
      </c>
      <c r="AY368" s="16" t="s">
        <v>125</v>
      </c>
      <c r="BE368" s="197">
        <f>IF(N368="základní",J368,0)</f>
        <v>0</v>
      </c>
      <c r="BF368" s="197">
        <f>IF(N368="snížená",J368,0)</f>
        <v>0</v>
      </c>
      <c r="BG368" s="197">
        <f>IF(N368="zákl. přenesená",J368,0)</f>
        <v>0</v>
      </c>
      <c r="BH368" s="197">
        <f>IF(N368="sníž. přenesená",J368,0)</f>
        <v>0</v>
      </c>
      <c r="BI368" s="197">
        <f>IF(N368="nulová",J368,0)</f>
        <v>0</v>
      </c>
      <c r="BJ368" s="16" t="s">
        <v>80</v>
      </c>
      <c r="BK368" s="197">
        <f>ROUND(I368*H368,2)</f>
        <v>0</v>
      </c>
      <c r="BL368" s="16" t="s">
        <v>132</v>
      </c>
      <c r="BM368" s="196" t="s">
        <v>509</v>
      </c>
    </row>
    <row r="369" spans="1:65" s="2" customFormat="1" ht="19.2">
      <c r="A369" s="33"/>
      <c r="B369" s="34"/>
      <c r="C369" s="35"/>
      <c r="D369" s="198" t="s">
        <v>134</v>
      </c>
      <c r="E369" s="35"/>
      <c r="F369" s="199" t="s">
        <v>508</v>
      </c>
      <c r="G369" s="35"/>
      <c r="H369" s="35"/>
      <c r="I369" s="200"/>
      <c r="J369" s="35"/>
      <c r="K369" s="35"/>
      <c r="L369" s="38"/>
      <c r="M369" s="201"/>
      <c r="N369" s="202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134</v>
      </c>
      <c r="AU369" s="16" t="s">
        <v>82</v>
      </c>
    </row>
    <row r="370" spans="1:65" s="2" customFormat="1" ht="67.2">
      <c r="A370" s="33"/>
      <c r="B370" s="34"/>
      <c r="C370" s="35"/>
      <c r="D370" s="198" t="s">
        <v>136</v>
      </c>
      <c r="E370" s="35"/>
      <c r="F370" s="203" t="s">
        <v>510</v>
      </c>
      <c r="G370" s="35"/>
      <c r="H370" s="35"/>
      <c r="I370" s="200"/>
      <c r="J370" s="35"/>
      <c r="K370" s="35"/>
      <c r="L370" s="38"/>
      <c r="M370" s="201"/>
      <c r="N370" s="202"/>
      <c r="O370" s="70"/>
      <c r="P370" s="70"/>
      <c r="Q370" s="70"/>
      <c r="R370" s="70"/>
      <c r="S370" s="70"/>
      <c r="T370" s="7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136</v>
      </c>
      <c r="AU370" s="16" t="s">
        <v>82</v>
      </c>
    </row>
    <row r="371" spans="1:65" s="13" customFormat="1" ht="10.199999999999999">
      <c r="B371" s="204"/>
      <c r="C371" s="205"/>
      <c r="D371" s="198" t="s">
        <v>138</v>
      </c>
      <c r="E371" s="205"/>
      <c r="F371" s="207" t="s">
        <v>511</v>
      </c>
      <c r="G371" s="205"/>
      <c r="H371" s="208">
        <v>2137.549</v>
      </c>
      <c r="I371" s="209"/>
      <c r="J371" s="205"/>
      <c r="K371" s="205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138</v>
      </c>
      <c r="AU371" s="214" t="s">
        <v>82</v>
      </c>
      <c r="AV371" s="13" t="s">
        <v>82</v>
      </c>
      <c r="AW371" s="13" t="s">
        <v>4</v>
      </c>
      <c r="AX371" s="13" t="s">
        <v>80</v>
      </c>
      <c r="AY371" s="214" t="s">
        <v>125</v>
      </c>
    </row>
    <row r="372" spans="1:65" s="12" customFormat="1" ht="22.8" customHeight="1">
      <c r="B372" s="169"/>
      <c r="C372" s="170"/>
      <c r="D372" s="171" t="s">
        <v>71</v>
      </c>
      <c r="E372" s="183" t="s">
        <v>160</v>
      </c>
      <c r="F372" s="183" t="s">
        <v>512</v>
      </c>
      <c r="G372" s="170"/>
      <c r="H372" s="170"/>
      <c r="I372" s="173"/>
      <c r="J372" s="184">
        <f>BK372</f>
        <v>0</v>
      </c>
      <c r="K372" s="170"/>
      <c r="L372" s="175"/>
      <c r="M372" s="176"/>
      <c r="N372" s="177"/>
      <c r="O372" s="177"/>
      <c r="P372" s="178">
        <f>SUM(P373:P420)</f>
        <v>0</v>
      </c>
      <c r="Q372" s="177"/>
      <c r="R372" s="178">
        <f>SUM(R373:R420)</f>
        <v>107.7435</v>
      </c>
      <c r="S372" s="177"/>
      <c r="T372" s="179">
        <f>SUM(T373:T420)</f>
        <v>0</v>
      </c>
      <c r="AR372" s="180" t="s">
        <v>80</v>
      </c>
      <c r="AT372" s="181" t="s">
        <v>71</v>
      </c>
      <c r="AU372" s="181" t="s">
        <v>80</v>
      </c>
      <c r="AY372" s="180" t="s">
        <v>125</v>
      </c>
      <c r="BK372" s="182">
        <f>SUM(BK373:BK420)</f>
        <v>0</v>
      </c>
    </row>
    <row r="373" spans="1:65" s="2" customFormat="1" ht="24.15" customHeight="1">
      <c r="A373" s="33"/>
      <c r="B373" s="34"/>
      <c r="C373" s="185" t="s">
        <v>513</v>
      </c>
      <c r="D373" s="185" t="s">
        <v>127</v>
      </c>
      <c r="E373" s="186" t="s">
        <v>514</v>
      </c>
      <c r="F373" s="187" t="s">
        <v>515</v>
      </c>
      <c r="G373" s="188" t="s">
        <v>130</v>
      </c>
      <c r="H373" s="189">
        <v>1753.95</v>
      </c>
      <c r="I373" s="190"/>
      <c r="J373" s="191">
        <f>ROUND(I373*H373,2)</f>
        <v>0</v>
      </c>
      <c r="K373" s="187" t="s">
        <v>131</v>
      </c>
      <c r="L373" s="38"/>
      <c r="M373" s="192" t="s">
        <v>1</v>
      </c>
      <c r="N373" s="193" t="s">
        <v>37</v>
      </c>
      <c r="O373" s="70"/>
      <c r="P373" s="194">
        <f>O373*H373</f>
        <v>0</v>
      </c>
      <c r="Q373" s="194">
        <v>0</v>
      </c>
      <c r="R373" s="194">
        <f>Q373*H373</f>
        <v>0</v>
      </c>
      <c r="S373" s="194">
        <v>0</v>
      </c>
      <c r="T373" s="195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96" t="s">
        <v>132</v>
      </c>
      <c r="AT373" s="196" t="s">
        <v>127</v>
      </c>
      <c r="AU373" s="196" t="s">
        <v>82</v>
      </c>
      <c r="AY373" s="16" t="s">
        <v>125</v>
      </c>
      <c r="BE373" s="197">
        <f>IF(N373="základní",J373,0)</f>
        <v>0</v>
      </c>
      <c r="BF373" s="197">
        <f>IF(N373="snížená",J373,0)</f>
        <v>0</v>
      </c>
      <c r="BG373" s="197">
        <f>IF(N373="zákl. přenesená",J373,0)</f>
        <v>0</v>
      </c>
      <c r="BH373" s="197">
        <f>IF(N373="sníž. přenesená",J373,0)</f>
        <v>0</v>
      </c>
      <c r="BI373" s="197">
        <f>IF(N373="nulová",J373,0)</f>
        <v>0</v>
      </c>
      <c r="BJ373" s="16" t="s">
        <v>80</v>
      </c>
      <c r="BK373" s="197">
        <f>ROUND(I373*H373,2)</f>
        <v>0</v>
      </c>
      <c r="BL373" s="16" t="s">
        <v>132</v>
      </c>
      <c r="BM373" s="196" t="s">
        <v>516</v>
      </c>
    </row>
    <row r="374" spans="1:65" s="2" customFormat="1" ht="28.8">
      <c r="A374" s="33"/>
      <c r="B374" s="34"/>
      <c r="C374" s="35"/>
      <c r="D374" s="198" t="s">
        <v>134</v>
      </c>
      <c r="E374" s="35"/>
      <c r="F374" s="199" t="s">
        <v>517</v>
      </c>
      <c r="G374" s="35"/>
      <c r="H374" s="35"/>
      <c r="I374" s="200"/>
      <c r="J374" s="35"/>
      <c r="K374" s="35"/>
      <c r="L374" s="38"/>
      <c r="M374" s="201"/>
      <c r="N374" s="202"/>
      <c r="O374" s="70"/>
      <c r="P374" s="70"/>
      <c r="Q374" s="70"/>
      <c r="R374" s="70"/>
      <c r="S374" s="70"/>
      <c r="T374" s="71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134</v>
      </c>
      <c r="AU374" s="16" t="s">
        <v>82</v>
      </c>
    </row>
    <row r="375" spans="1:65" s="2" customFormat="1" ht="163.19999999999999">
      <c r="A375" s="33"/>
      <c r="B375" s="34"/>
      <c r="C375" s="35"/>
      <c r="D375" s="198" t="s">
        <v>136</v>
      </c>
      <c r="E375" s="35"/>
      <c r="F375" s="203" t="s">
        <v>518</v>
      </c>
      <c r="G375" s="35"/>
      <c r="H375" s="35"/>
      <c r="I375" s="200"/>
      <c r="J375" s="35"/>
      <c r="K375" s="35"/>
      <c r="L375" s="38"/>
      <c r="M375" s="201"/>
      <c r="N375" s="202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136</v>
      </c>
      <c r="AU375" s="16" t="s">
        <v>82</v>
      </c>
    </row>
    <row r="376" spans="1:65" s="13" customFormat="1" ht="10.199999999999999">
      <c r="B376" s="204"/>
      <c r="C376" s="205"/>
      <c r="D376" s="198" t="s">
        <v>138</v>
      </c>
      <c r="E376" s="206" t="s">
        <v>1</v>
      </c>
      <c r="F376" s="207" t="s">
        <v>519</v>
      </c>
      <c r="G376" s="205"/>
      <c r="H376" s="208">
        <v>1208.5999999999999</v>
      </c>
      <c r="I376" s="209"/>
      <c r="J376" s="205"/>
      <c r="K376" s="205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138</v>
      </c>
      <c r="AU376" s="214" t="s">
        <v>82</v>
      </c>
      <c r="AV376" s="13" t="s">
        <v>82</v>
      </c>
      <c r="AW376" s="13" t="s">
        <v>29</v>
      </c>
      <c r="AX376" s="13" t="s">
        <v>72</v>
      </c>
      <c r="AY376" s="214" t="s">
        <v>125</v>
      </c>
    </row>
    <row r="377" spans="1:65" s="13" customFormat="1" ht="10.199999999999999">
      <c r="B377" s="204"/>
      <c r="C377" s="205"/>
      <c r="D377" s="198" t="s">
        <v>138</v>
      </c>
      <c r="E377" s="206" t="s">
        <v>1</v>
      </c>
      <c r="F377" s="207" t="s">
        <v>520</v>
      </c>
      <c r="G377" s="205"/>
      <c r="H377" s="208">
        <v>80</v>
      </c>
      <c r="I377" s="209"/>
      <c r="J377" s="205"/>
      <c r="K377" s="205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138</v>
      </c>
      <c r="AU377" s="214" t="s">
        <v>82</v>
      </c>
      <c r="AV377" s="13" t="s">
        <v>82</v>
      </c>
      <c r="AW377" s="13" t="s">
        <v>29</v>
      </c>
      <c r="AX377" s="13" t="s">
        <v>72</v>
      </c>
      <c r="AY377" s="214" t="s">
        <v>125</v>
      </c>
    </row>
    <row r="378" spans="1:65" s="14" customFormat="1" ht="10.199999999999999">
      <c r="B378" s="215"/>
      <c r="C378" s="216"/>
      <c r="D378" s="198" t="s">
        <v>138</v>
      </c>
      <c r="E378" s="217" t="s">
        <v>1</v>
      </c>
      <c r="F378" s="218" t="s">
        <v>191</v>
      </c>
      <c r="G378" s="216"/>
      <c r="H378" s="219">
        <v>1288.5999999999999</v>
      </c>
      <c r="I378" s="220"/>
      <c r="J378" s="216"/>
      <c r="K378" s="216"/>
      <c r="L378" s="221"/>
      <c r="M378" s="222"/>
      <c r="N378" s="223"/>
      <c r="O378" s="223"/>
      <c r="P378" s="223"/>
      <c r="Q378" s="223"/>
      <c r="R378" s="223"/>
      <c r="S378" s="223"/>
      <c r="T378" s="224"/>
      <c r="AT378" s="225" t="s">
        <v>138</v>
      </c>
      <c r="AU378" s="225" t="s">
        <v>82</v>
      </c>
      <c r="AV378" s="14" t="s">
        <v>132</v>
      </c>
      <c r="AW378" s="14" t="s">
        <v>29</v>
      </c>
      <c r="AX378" s="14" t="s">
        <v>72</v>
      </c>
      <c r="AY378" s="225" t="s">
        <v>125</v>
      </c>
    </row>
    <row r="379" spans="1:65" s="13" customFormat="1" ht="20.399999999999999">
      <c r="B379" s="204"/>
      <c r="C379" s="205"/>
      <c r="D379" s="198" t="s">
        <v>138</v>
      </c>
      <c r="E379" s="206" t="s">
        <v>1</v>
      </c>
      <c r="F379" s="207" t="s">
        <v>521</v>
      </c>
      <c r="G379" s="205"/>
      <c r="H379" s="208">
        <v>465.35</v>
      </c>
      <c r="I379" s="209"/>
      <c r="J379" s="205"/>
      <c r="K379" s="205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138</v>
      </c>
      <c r="AU379" s="214" t="s">
        <v>82</v>
      </c>
      <c r="AV379" s="13" t="s">
        <v>82</v>
      </c>
      <c r="AW379" s="13" t="s">
        <v>29</v>
      </c>
      <c r="AX379" s="13" t="s">
        <v>72</v>
      </c>
      <c r="AY379" s="214" t="s">
        <v>125</v>
      </c>
    </row>
    <row r="380" spans="1:65" s="13" customFormat="1" ht="10.199999999999999">
      <c r="B380" s="204"/>
      <c r="C380" s="205"/>
      <c r="D380" s="198" t="s">
        <v>138</v>
      </c>
      <c r="E380" s="206" t="s">
        <v>1</v>
      </c>
      <c r="F380" s="207" t="s">
        <v>522</v>
      </c>
      <c r="G380" s="205"/>
      <c r="H380" s="208">
        <v>1753.95</v>
      </c>
      <c r="I380" s="209"/>
      <c r="J380" s="205"/>
      <c r="K380" s="205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138</v>
      </c>
      <c r="AU380" s="214" t="s">
        <v>82</v>
      </c>
      <c r="AV380" s="13" t="s">
        <v>82</v>
      </c>
      <c r="AW380" s="13" t="s">
        <v>29</v>
      </c>
      <c r="AX380" s="13" t="s">
        <v>80</v>
      </c>
      <c r="AY380" s="214" t="s">
        <v>125</v>
      </c>
    </row>
    <row r="381" spans="1:65" s="2" customFormat="1" ht="24.15" customHeight="1">
      <c r="A381" s="33"/>
      <c r="B381" s="34"/>
      <c r="C381" s="185" t="s">
        <v>523</v>
      </c>
      <c r="D381" s="185" t="s">
        <v>127</v>
      </c>
      <c r="E381" s="186" t="s">
        <v>524</v>
      </c>
      <c r="F381" s="187" t="s">
        <v>525</v>
      </c>
      <c r="G381" s="188" t="s">
        <v>130</v>
      </c>
      <c r="H381" s="189">
        <v>1130.9000000000001</v>
      </c>
      <c r="I381" s="190"/>
      <c r="J381" s="191">
        <f>ROUND(I381*H381,2)</f>
        <v>0</v>
      </c>
      <c r="K381" s="187" t="s">
        <v>131</v>
      </c>
      <c r="L381" s="38"/>
      <c r="M381" s="192" t="s">
        <v>1</v>
      </c>
      <c r="N381" s="193" t="s">
        <v>37</v>
      </c>
      <c r="O381" s="70"/>
      <c r="P381" s="194">
        <f>O381*H381</f>
        <v>0</v>
      </c>
      <c r="Q381" s="194">
        <v>0</v>
      </c>
      <c r="R381" s="194">
        <f>Q381*H381</f>
        <v>0</v>
      </c>
      <c r="S381" s="194">
        <v>0</v>
      </c>
      <c r="T381" s="195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6" t="s">
        <v>132</v>
      </c>
      <c r="AT381" s="196" t="s">
        <v>127</v>
      </c>
      <c r="AU381" s="196" t="s">
        <v>82</v>
      </c>
      <c r="AY381" s="16" t="s">
        <v>125</v>
      </c>
      <c r="BE381" s="197">
        <f>IF(N381="základní",J381,0)</f>
        <v>0</v>
      </c>
      <c r="BF381" s="197">
        <f>IF(N381="snížená",J381,0)</f>
        <v>0</v>
      </c>
      <c r="BG381" s="197">
        <f>IF(N381="zákl. přenesená",J381,0)</f>
        <v>0</v>
      </c>
      <c r="BH381" s="197">
        <f>IF(N381="sníž. přenesená",J381,0)</f>
        <v>0</v>
      </c>
      <c r="BI381" s="197">
        <f>IF(N381="nulová",J381,0)</f>
        <v>0</v>
      </c>
      <c r="BJ381" s="16" t="s">
        <v>80</v>
      </c>
      <c r="BK381" s="197">
        <f>ROUND(I381*H381,2)</f>
        <v>0</v>
      </c>
      <c r="BL381" s="16" t="s">
        <v>132</v>
      </c>
      <c r="BM381" s="196" t="s">
        <v>526</v>
      </c>
    </row>
    <row r="382" spans="1:65" s="2" customFormat="1" ht="19.2">
      <c r="A382" s="33"/>
      <c r="B382" s="34"/>
      <c r="C382" s="35"/>
      <c r="D382" s="198" t="s">
        <v>134</v>
      </c>
      <c r="E382" s="35"/>
      <c r="F382" s="199" t="s">
        <v>527</v>
      </c>
      <c r="G382" s="35"/>
      <c r="H382" s="35"/>
      <c r="I382" s="200"/>
      <c r="J382" s="35"/>
      <c r="K382" s="35"/>
      <c r="L382" s="38"/>
      <c r="M382" s="201"/>
      <c r="N382" s="202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134</v>
      </c>
      <c r="AU382" s="16" t="s">
        <v>82</v>
      </c>
    </row>
    <row r="383" spans="1:65" s="2" customFormat="1" ht="48">
      <c r="A383" s="33"/>
      <c r="B383" s="34"/>
      <c r="C383" s="35"/>
      <c r="D383" s="198" t="s">
        <v>136</v>
      </c>
      <c r="E383" s="35"/>
      <c r="F383" s="203" t="s">
        <v>528</v>
      </c>
      <c r="G383" s="35"/>
      <c r="H383" s="35"/>
      <c r="I383" s="200"/>
      <c r="J383" s="35"/>
      <c r="K383" s="35"/>
      <c r="L383" s="38"/>
      <c r="M383" s="201"/>
      <c r="N383" s="202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136</v>
      </c>
      <c r="AU383" s="16" t="s">
        <v>82</v>
      </c>
    </row>
    <row r="384" spans="1:65" s="13" customFormat="1" ht="10.199999999999999">
      <c r="B384" s="204"/>
      <c r="C384" s="205"/>
      <c r="D384" s="198" t="s">
        <v>138</v>
      </c>
      <c r="E384" s="206" t="s">
        <v>1</v>
      </c>
      <c r="F384" s="207" t="s">
        <v>529</v>
      </c>
      <c r="G384" s="205"/>
      <c r="H384" s="208">
        <v>1060.9000000000001</v>
      </c>
      <c r="I384" s="209"/>
      <c r="J384" s="205"/>
      <c r="K384" s="205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138</v>
      </c>
      <c r="AU384" s="214" t="s">
        <v>82</v>
      </c>
      <c r="AV384" s="13" t="s">
        <v>82</v>
      </c>
      <c r="AW384" s="13" t="s">
        <v>29</v>
      </c>
      <c r="AX384" s="13" t="s">
        <v>72</v>
      </c>
      <c r="AY384" s="214" t="s">
        <v>125</v>
      </c>
    </row>
    <row r="385" spans="1:65" s="13" customFormat="1" ht="20.399999999999999">
      <c r="B385" s="204"/>
      <c r="C385" s="205"/>
      <c r="D385" s="198" t="s">
        <v>138</v>
      </c>
      <c r="E385" s="206" t="s">
        <v>1</v>
      </c>
      <c r="F385" s="207" t="s">
        <v>530</v>
      </c>
      <c r="G385" s="205"/>
      <c r="H385" s="208">
        <v>70</v>
      </c>
      <c r="I385" s="209"/>
      <c r="J385" s="205"/>
      <c r="K385" s="205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138</v>
      </c>
      <c r="AU385" s="214" t="s">
        <v>82</v>
      </c>
      <c r="AV385" s="13" t="s">
        <v>82</v>
      </c>
      <c r="AW385" s="13" t="s">
        <v>29</v>
      </c>
      <c r="AX385" s="13" t="s">
        <v>72</v>
      </c>
      <c r="AY385" s="214" t="s">
        <v>125</v>
      </c>
    </row>
    <row r="386" spans="1:65" s="14" customFormat="1" ht="10.199999999999999">
      <c r="B386" s="215"/>
      <c r="C386" s="216"/>
      <c r="D386" s="198" t="s">
        <v>138</v>
      </c>
      <c r="E386" s="217" t="s">
        <v>1</v>
      </c>
      <c r="F386" s="218" t="s">
        <v>191</v>
      </c>
      <c r="G386" s="216"/>
      <c r="H386" s="219">
        <v>1130.9000000000001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138</v>
      </c>
      <c r="AU386" s="225" t="s">
        <v>82</v>
      </c>
      <c r="AV386" s="14" t="s">
        <v>132</v>
      </c>
      <c r="AW386" s="14" t="s">
        <v>29</v>
      </c>
      <c r="AX386" s="14" t="s">
        <v>80</v>
      </c>
      <c r="AY386" s="225" t="s">
        <v>125</v>
      </c>
    </row>
    <row r="387" spans="1:65" s="2" customFormat="1" ht="24.15" customHeight="1">
      <c r="A387" s="33"/>
      <c r="B387" s="34"/>
      <c r="C387" s="185" t="s">
        <v>531</v>
      </c>
      <c r="D387" s="185" t="s">
        <v>127</v>
      </c>
      <c r="E387" s="186" t="s">
        <v>532</v>
      </c>
      <c r="F387" s="187" t="s">
        <v>533</v>
      </c>
      <c r="G387" s="188" t="s">
        <v>130</v>
      </c>
      <c r="H387" s="189">
        <v>1288.5999999999999</v>
      </c>
      <c r="I387" s="190"/>
      <c r="J387" s="191">
        <f>ROUND(I387*H387,2)</f>
        <v>0</v>
      </c>
      <c r="K387" s="187" t="s">
        <v>131</v>
      </c>
      <c r="L387" s="38"/>
      <c r="M387" s="192" t="s">
        <v>1</v>
      </c>
      <c r="N387" s="193" t="s">
        <v>37</v>
      </c>
      <c r="O387" s="70"/>
      <c r="P387" s="194">
        <f>O387*H387</f>
        <v>0</v>
      </c>
      <c r="Q387" s="194">
        <v>0</v>
      </c>
      <c r="R387" s="194">
        <f>Q387*H387</f>
        <v>0</v>
      </c>
      <c r="S387" s="194">
        <v>0</v>
      </c>
      <c r="T387" s="195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96" t="s">
        <v>132</v>
      </c>
      <c r="AT387" s="196" t="s">
        <v>127</v>
      </c>
      <c r="AU387" s="196" t="s">
        <v>82</v>
      </c>
      <c r="AY387" s="16" t="s">
        <v>125</v>
      </c>
      <c r="BE387" s="197">
        <f>IF(N387="základní",J387,0)</f>
        <v>0</v>
      </c>
      <c r="BF387" s="197">
        <f>IF(N387="snížená",J387,0)</f>
        <v>0</v>
      </c>
      <c r="BG387" s="197">
        <f>IF(N387="zákl. přenesená",J387,0)</f>
        <v>0</v>
      </c>
      <c r="BH387" s="197">
        <f>IF(N387="sníž. přenesená",J387,0)</f>
        <v>0</v>
      </c>
      <c r="BI387" s="197">
        <f>IF(N387="nulová",J387,0)</f>
        <v>0</v>
      </c>
      <c r="BJ387" s="16" t="s">
        <v>80</v>
      </c>
      <c r="BK387" s="197">
        <f>ROUND(I387*H387,2)</f>
        <v>0</v>
      </c>
      <c r="BL387" s="16" t="s">
        <v>132</v>
      </c>
      <c r="BM387" s="196" t="s">
        <v>534</v>
      </c>
    </row>
    <row r="388" spans="1:65" s="2" customFormat="1" ht="19.2">
      <c r="A388" s="33"/>
      <c r="B388" s="34"/>
      <c r="C388" s="35"/>
      <c r="D388" s="198" t="s">
        <v>134</v>
      </c>
      <c r="E388" s="35"/>
      <c r="F388" s="199" t="s">
        <v>535</v>
      </c>
      <c r="G388" s="35"/>
      <c r="H388" s="35"/>
      <c r="I388" s="200"/>
      <c r="J388" s="35"/>
      <c r="K388" s="35"/>
      <c r="L388" s="38"/>
      <c r="M388" s="201"/>
      <c r="N388" s="202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134</v>
      </c>
      <c r="AU388" s="16" t="s">
        <v>82</v>
      </c>
    </row>
    <row r="389" spans="1:65" s="2" customFormat="1" ht="48">
      <c r="A389" s="33"/>
      <c r="B389" s="34"/>
      <c r="C389" s="35"/>
      <c r="D389" s="198" t="s">
        <v>136</v>
      </c>
      <c r="E389" s="35"/>
      <c r="F389" s="203" t="s">
        <v>536</v>
      </c>
      <c r="G389" s="35"/>
      <c r="H389" s="35"/>
      <c r="I389" s="200"/>
      <c r="J389" s="35"/>
      <c r="K389" s="35"/>
      <c r="L389" s="38"/>
      <c r="M389" s="201"/>
      <c r="N389" s="202"/>
      <c r="O389" s="70"/>
      <c r="P389" s="70"/>
      <c r="Q389" s="70"/>
      <c r="R389" s="70"/>
      <c r="S389" s="70"/>
      <c r="T389" s="71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136</v>
      </c>
      <c r="AU389" s="16" t="s">
        <v>82</v>
      </c>
    </row>
    <row r="390" spans="1:65" s="13" customFormat="1" ht="10.199999999999999">
      <c r="B390" s="204"/>
      <c r="C390" s="205"/>
      <c r="D390" s="198" t="s">
        <v>138</v>
      </c>
      <c r="E390" s="206" t="s">
        <v>1</v>
      </c>
      <c r="F390" s="207" t="s">
        <v>537</v>
      </c>
      <c r="G390" s="205"/>
      <c r="H390" s="208">
        <v>1208.5999999999999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138</v>
      </c>
      <c r="AU390" s="214" t="s">
        <v>82</v>
      </c>
      <c r="AV390" s="13" t="s">
        <v>82</v>
      </c>
      <c r="AW390" s="13" t="s">
        <v>29</v>
      </c>
      <c r="AX390" s="13" t="s">
        <v>72</v>
      </c>
      <c r="AY390" s="214" t="s">
        <v>125</v>
      </c>
    </row>
    <row r="391" spans="1:65" s="13" customFormat="1" ht="20.399999999999999">
      <c r="B391" s="204"/>
      <c r="C391" s="205"/>
      <c r="D391" s="198" t="s">
        <v>138</v>
      </c>
      <c r="E391" s="206" t="s">
        <v>1</v>
      </c>
      <c r="F391" s="207" t="s">
        <v>538</v>
      </c>
      <c r="G391" s="205"/>
      <c r="H391" s="208">
        <v>80</v>
      </c>
      <c r="I391" s="209"/>
      <c r="J391" s="205"/>
      <c r="K391" s="205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138</v>
      </c>
      <c r="AU391" s="214" t="s">
        <v>82</v>
      </c>
      <c r="AV391" s="13" t="s">
        <v>82</v>
      </c>
      <c r="AW391" s="13" t="s">
        <v>29</v>
      </c>
      <c r="AX391" s="13" t="s">
        <v>72</v>
      </c>
      <c r="AY391" s="214" t="s">
        <v>125</v>
      </c>
    </row>
    <row r="392" spans="1:65" s="14" customFormat="1" ht="10.199999999999999">
      <c r="B392" s="215"/>
      <c r="C392" s="216"/>
      <c r="D392" s="198" t="s">
        <v>138</v>
      </c>
      <c r="E392" s="217" t="s">
        <v>1</v>
      </c>
      <c r="F392" s="218" t="s">
        <v>191</v>
      </c>
      <c r="G392" s="216"/>
      <c r="H392" s="219">
        <v>1288.5999999999999</v>
      </c>
      <c r="I392" s="220"/>
      <c r="J392" s="216"/>
      <c r="K392" s="216"/>
      <c r="L392" s="221"/>
      <c r="M392" s="222"/>
      <c r="N392" s="223"/>
      <c r="O392" s="223"/>
      <c r="P392" s="223"/>
      <c r="Q392" s="223"/>
      <c r="R392" s="223"/>
      <c r="S392" s="223"/>
      <c r="T392" s="224"/>
      <c r="AT392" s="225" t="s">
        <v>138</v>
      </c>
      <c r="AU392" s="225" t="s">
        <v>82</v>
      </c>
      <c r="AV392" s="14" t="s">
        <v>132</v>
      </c>
      <c r="AW392" s="14" t="s">
        <v>29</v>
      </c>
      <c r="AX392" s="14" t="s">
        <v>80</v>
      </c>
      <c r="AY392" s="225" t="s">
        <v>125</v>
      </c>
    </row>
    <row r="393" spans="1:65" s="2" customFormat="1" ht="16.5" customHeight="1">
      <c r="A393" s="33"/>
      <c r="B393" s="34"/>
      <c r="C393" s="185" t="s">
        <v>539</v>
      </c>
      <c r="D393" s="185" t="s">
        <v>127</v>
      </c>
      <c r="E393" s="186" t="s">
        <v>540</v>
      </c>
      <c r="F393" s="187" t="s">
        <v>541</v>
      </c>
      <c r="G393" s="188" t="s">
        <v>130</v>
      </c>
      <c r="H393" s="189">
        <v>312.3</v>
      </c>
      <c r="I393" s="190"/>
      <c r="J393" s="191">
        <f>ROUND(I393*H393,2)</f>
        <v>0</v>
      </c>
      <c r="K393" s="187" t="s">
        <v>131</v>
      </c>
      <c r="L393" s="38"/>
      <c r="M393" s="192" t="s">
        <v>1</v>
      </c>
      <c r="N393" s="193" t="s">
        <v>37</v>
      </c>
      <c r="O393" s="70"/>
      <c r="P393" s="194">
        <f>O393*H393</f>
        <v>0</v>
      </c>
      <c r="Q393" s="194">
        <v>0.34499999999999997</v>
      </c>
      <c r="R393" s="194">
        <f>Q393*H393</f>
        <v>107.7435</v>
      </c>
      <c r="S393" s="194">
        <v>0</v>
      </c>
      <c r="T393" s="195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96" t="s">
        <v>132</v>
      </c>
      <c r="AT393" s="196" t="s">
        <v>127</v>
      </c>
      <c r="AU393" s="196" t="s">
        <v>82</v>
      </c>
      <c r="AY393" s="16" t="s">
        <v>125</v>
      </c>
      <c r="BE393" s="197">
        <f>IF(N393="základní",J393,0)</f>
        <v>0</v>
      </c>
      <c r="BF393" s="197">
        <f>IF(N393="snížená",J393,0)</f>
        <v>0</v>
      </c>
      <c r="BG393" s="197">
        <f>IF(N393="zákl. přenesená",J393,0)</f>
        <v>0</v>
      </c>
      <c r="BH393" s="197">
        <f>IF(N393="sníž. přenesená",J393,0)</f>
        <v>0</v>
      </c>
      <c r="BI393" s="197">
        <f>IF(N393="nulová",J393,0)</f>
        <v>0</v>
      </c>
      <c r="BJ393" s="16" t="s">
        <v>80</v>
      </c>
      <c r="BK393" s="197">
        <f>ROUND(I393*H393,2)</f>
        <v>0</v>
      </c>
      <c r="BL393" s="16" t="s">
        <v>132</v>
      </c>
      <c r="BM393" s="196" t="s">
        <v>542</v>
      </c>
    </row>
    <row r="394" spans="1:65" s="2" customFormat="1" ht="19.2">
      <c r="A394" s="33"/>
      <c r="B394" s="34"/>
      <c r="C394" s="35"/>
      <c r="D394" s="198" t="s">
        <v>134</v>
      </c>
      <c r="E394" s="35"/>
      <c r="F394" s="199" t="s">
        <v>543</v>
      </c>
      <c r="G394" s="35"/>
      <c r="H394" s="35"/>
      <c r="I394" s="200"/>
      <c r="J394" s="35"/>
      <c r="K394" s="35"/>
      <c r="L394" s="38"/>
      <c r="M394" s="201"/>
      <c r="N394" s="202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134</v>
      </c>
      <c r="AU394" s="16" t="s">
        <v>82</v>
      </c>
    </row>
    <row r="395" spans="1:65" s="2" customFormat="1" ht="67.2">
      <c r="A395" s="33"/>
      <c r="B395" s="34"/>
      <c r="C395" s="35"/>
      <c r="D395" s="198" t="s">
        <v>136</v>
      </c>
      <c r="E395" s="35"/>
      <c r="F395" s="203" t="s">
        <v>544</v>
      </c>
      <c r="G395" s="35"/>
      <c r="H395" s="35"/>
      <c r="I395" s="200"/>
      <c r="J395" s="35"/>
      <c r="K395" s="35"/>
      <c r="L395" s="38"/>
      <c r="M395" s="201"/>
      <c r="N395" s="202"/>
      <c r="O395" s="70"/>
      <c r="P395" s="70"/>
      <c r="Q395" s="70"/>
      <c r="R395" s="70"/>
      <c r="S395" s="70"/>
      <c r="T395" s="71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136</v>
      </c>
      <c r="AU395" s="16" t="s">
        <v>82</v>
      </c>
    </row>
    <row r="396" spans="1:65" s="13" customFormat="1" ht="10.199999999999999">
      <c r="B396" s="204"/>
      <c r="C396" s="205"/>
      <c r="D396" s="198" t="s">
        <v>138</v>
      </c>
      <c r="E396" s="206" t="s">
        <v>1</v>
      </c>
      <c r="F396" s="207" t="s">
        <v>545</v>
      </c>
      <c r="G396" s="205"/>
      <c r="H396" s="208">
        <v>309.60000000000002</v>
      </c>
      <c r="I396" s="209"/>
      <c r="J396" s="205"/>
      <c r="K396" s="205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138</v>
      </c>
      <c r="AU396" s="214" t="s">
        <v>82</v>
      </c>
      <c r="AV396" s="13" t="s">
        <v>82</v>
      </c>
      <c r="AW396" s="13" t="s">
        <v>29</v>
      </c>
      <c r="AX396" s="13" t="s">
        <v>72</v>
      </c>
      <c r="AY396" s="214" t="s">
        <v>125</v>
      </c>
    </row>
    <row r="397" spans="1:65" s="13" customFormat="1" ht="10.199999999999999">
      <c r="B397" s="204"/>
      <c r="C397" s="205"/>
      <c r="D397" s="198" t="s">
        <v>138</v>
      </c>
      <c r="E397" s="206" t="s">
        <v>1</v>
      </c>
      <c r="F397" s="207" t="s">
        <v>546</v>
      </c>
      <c r="G397" s="205"/>
      <c r="H397" s="208">
        <v>2.7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138</v>
      </c>
      <c r="AU397" s="214" t="s">
        <v>82</v>
      </c>
      <c r="AV397" s="13" t="s">
        <v>82</v>
      </c>
      <c r="AW397" s="13" t="s">
        <v>29</v>
      </c>
      <c r="AX397" s="13" t="s">
        <v>72</v>
      </c>
      <c r="AY397" s="214" t="s">
        <v>125</v>
      </c>
    </row>
    <row r="398" spans="1:65" s="14" customFormat="1" ht="10.199999999999999">
      <c r="B398" s="215"/>
      <c r="C398" s="216"/>
      <c r="D398" s="198" t="s">
        <v>138</v>
      </c>
      <c r="E398" s="217" t="s">
        <v>1</v>
      </c>
      <c r="F398" s="218" t="s">
        <v>191</v>
      </c>
      <c r="G398" s="216"/>
      <c r="H398" s="219">
        <v>312.3</v>
      </c>
      <c r="I398" s="220"/>
      <c r="J398" s="216"/>
      <c r="K398" s="216"/>
      <c r="L398" s="221"/>
      <c r="M398" s="222"/>
      <c r="N398" s="223"/>
      <c r="O398" s="223"/>
      <c r="P398" s="223"/>
      <c r="Q398" s="223"/>
      <c r="R398" s="223"/>
      <c r="S398" s="223"/>
      <c r="T398" s="224"/>
      <c r="AT398" s="225" t="s">
        <v>138</v>
      </c>
      <c r="AU398" s="225" t="s">
        <v>82</v>
      </c>
      <c r="AV398" s="14" t="s">
        <v>132</v>
      </c>
      <c r="AW398" s="14" t="s">
        <v>29</v>
      </c>
      <c r="AX398" s="14" t="s">
        <v>80</v>
      </c>
      <c r="AY398" s="225" t="s">
        <v>125</v>
      </c>
    </row>
    <row r="399" spans="1:65" s="2" customFormat="1" ht="16.5" customHeight="1">
      <c r="A399" s="33"/>
      <c r="B399" s="34"/>
      <c r="C399" s="185" t="s">
        <v>547</v>
      </c>
      <c r="D399" s="185" t="s">
        <v>127</v>
      </c>
      <c r="E399" s="186" t="s">
        <v>548</v>
      </c>
      <c r="F399" s="187" t="s">
        <v>549</v>
      </c>
      <c r="G399" s="188" t="s">
        <v>185</v>
      </c>
      <c r="H399" s="189">
        <v>78.45</v>
      </c>
      <c r="I399" s="190"/>
      <c r="J399" s="191">
        <f>ROUND(I399*H399,2)</f>
        <v>0</v>
      </c>
      <c r="K399" s="187" t="s">
        <v>131</v>
      </c>
      <c r="L399" s="38"/>
      <c r="M399" s="192" t="s">
        <v>1</v>
      </c>
      <c r="N399" s="193" t="s">
        <v>37</v>
      </c>
      <c r="O399" s="70"/>
      <c r="P399" s="194">
        <f>O399*H399</f>
        <v>0</v>
      </c>
      <c r="Q399" s="194">
        <v>0</v>
      </c>
      <c r="R399" s="194">
        <f>Q399*H399</f>
        <v>0</v>
      </c>
      <c r="S399" s="194">
        <v>0</v>
      </c>
      <c r="T399" s="195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96" t="s">
        <v>132</v>
      </c>
      <c r="AT399" s="196" t="s">
        <v>127</v>
      </c>
      <c r="AU399" s="196" t="s">
        <v>82</v>
      </c>
      <c r="AY399" s="16" t="s">
        <v>125</v>
      </c>
      <c r="BE399" s="197">
        <f>IF(N399="základní",J399,0)</f>
        <v>0</v>
      </c>
      <c r="BF399" s="197">
        <f>IF(N399="snížená",J399,0)</f>
        <v>0</v>
      </c>
      <c r="BG399" s="197">
        <f>IF(N399="zákl. přenesená",J399,0)</f>
        <v>0</v>
      </c>
      <c r="BH399" s="197">
        <f>IF(N399="sníž. přenesená",J399,0)</f>
        <v>0</v>
      </c>
      <c r="BI399" s="197">
        <f>IF(N399="nulová",J399,0)</f>
        <v>0</v>
      </c>
      <c r="BJ399" s="16" t="s">
        <v>80</v>
      </c>
      <c r="BK399" s="197">
        <f>ROUND(I399*H399,2)</f>
        <v>0</v>
      </c>
      <c r="BL399" s="16" t="s">
        <v>132</v>
      </c>
      <c r="BM399" s="196" t="s">
        <v>550</v>
      </c>
    </row>
    <row r="400" spans="1:65" s="2" customFormat="1" ht="10.199999999999999">
      <c r="A400" s="33"/>
      <c r="B400" s="34"/>
      <c r="C400" s="35"/>
      <c r="D400" s="198" t="s">
        <v>134</v>
      </c>
      <c r="E400" s="35"/>
      <c r="F400" s="199" t="s">
        <v>551</v>
      </c>
      <c r="G400" s="35"/>
      <c r="H400" s="35"/>
      <c r="I400" s="200"/>
      <c r="J400" s="35"/>
      <c r="K400" s="35"/>
      <c r="L400" s="38"/>
      <c r="M400" s="201"/>
      <c r="N400" s="202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134</v>
      </c>
      <c r="AU400" s="16" t="s">
        <v>82</v>
      </c>
    </row>
    <row r="401" spans="1:65" s="2" customFormat="1" ht="57.6">
      <c r="A401" s="33"/>
      <c r="B401" s="34"/>
      <c r="C401" s="35"/>
      <c r="D401" s="198" t="s">
        <v>136</v>
      </c>
      <c r="E401" s="35"/>
      <c r="F401" s="203" t="s">
        <v>552</v>
      </c>
      <c r="G401" s="35"/>
      <c r="H401" s="35"/>
      <c r="I401" s="200"/>
      <c r="J401" s="35"/>
      <c r="K401" s="35"/>
      <c r="L401" s="38"/>
      <c r="M401" s="201"/>
      <c r="N401" s="202"/>
      <c r="O401" s="70"/>
      <c r="P401" s="70"/>
      <c r="Q401" s="70"/>
      <c r="R401" s="70"/>
      <c r="S401" s="70"/>
      <c r="T401" s="71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6" t="s">
        <v>136</v>
      </c>
      <c r="AU401" s="16" t="s">
        <v>82</v>
      </c>
    </row>
    <row r="402" spans="1:65" s="13" customFormat="1" ht="10.199999999999999">
      <c r="B402" s="204"/>
      <c r="C402" s="205"/>
      <c r="D402" s="198" t="s">
        <v>138</v>
      </c>
      <c r="E402" s="206" t="s">
        <v>1</v>
      </c>
      <c r="F402" s="207" t="s">
        <v>553</v>
      </c>
      <c r="G402" s="205"/>
      <c r="H402" s="208">
        <v>77.400000000000006</v>
      </c>
      <c r="I402" s="209"/>
      <c r="J402" s="205"/>
      <c r="K402" s="205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138</v>
      </c>
      <c r="AU402" s="214" t="s">
        <v>82</v>
      </c>
      <c r="AV402" s="13" t="s">
        <v>82</v>
      </c>
      <c r="AW402" s="13" t="s">
        <v>29</v>
      </c>
      <c r="AX402" s="13" t="s">
        <v>72</v>
      </c>
      <c r="AY402" s="214" t="s">
        <v>125</v>
      </c>
    </row>
    <row r="403" spans="1:65" s="13" customFormat="1" ht="10.199999999999999">
      <c r="B403" s="204"/>
      <c r="C403" s="205"/>
      <c r="D403" s="198" t="s">
        <v>138</v>
      </c>
      <c r="E403" s="206" t="s">
        <v>1</v>
      </c>
      <c r="F403" s="207" t="s">
        <v>554</v>
      </c>
      <c r="G403" s="205"/>
      <c r="H403" s="208">
        <v>1.05</v>
      </c>
      <c r="I403" s="209"/>
      <c r="J403" s="205"/>
      <c r="K403" s="205"/>
      <c r="L403" s="210"/>
      <c r="M403" s="211"/>
      <c r="N403" s="212"/>
      <c r="O403" s="212"/>
      <c r="P403" s="212"/>
      <c r="Q403" s="212"/>
      <c r="R403" s="212"/>
      <c r="S403" s="212"/>
      <c r="T403" s="213"/>
      <c r="AT403" s="214" t="s">
        <v>138</v>
      </c>
      <c r="AU403" s="214" t="s">
        <v>82</v>
      </c>
      <c r="AV403" s="13" t="s">
        <v>82</v>
      </c>
      <c r="AW403" s="13" t="s">
        <v>29</v>
      </c>
      <c r="AX403" s="13" t="s">
        <v>72</v>
      </c>
      <c r="AY403" s="214" t="s">
        <v>125</v>
      </c>
    </row>
    <row r="404" spans="1:65" s="14" customFormat="1" ht="10.199999999999999">
      <c r="B404" s="215"/>
      <c r="C404" s="216"/>
      <c r="D404" s="198" t="s">
        <v>138</v>
      </c>
      <c r="E404" s="217" t="s">
        <v>1</v>
      </c>
      <c r="F404" s="218" t="s">
        <v>191</v>
      </c>
      <c r="G404" s="216"/>
      <c r="H404" s="219">
        <v>78.45</v>
      </c>
      <c r="I404" s="220"/>
      <c r="J404" s="216"/>
      <c r="K404" s="216"/>
      <c r="L404" s="221"/>
      <c r="M404" s="222"/>
      <c r="N404" s="223"/>
      <c r="O404" s="223"/>
      <c r="P404" s="223"/>
      <c r="Q404" s="223"/>
      <c r="R404" s="223"/>
      <c r="S404" s="223"/>
      <c r="T404" s="224"/>
      <c r="AT404" s="225" t="s">
        <v>138</v>
      </c>
      <c r="AU404" s="225" t="s">
        <v>82</v>
      </c>
      <c r="AV404" s="14" t="s">
        <v>132</v>
      </c>
      <c r="AW404" s="14" t="s">
        <v>29</v>
      </c>
      <c r="AX404" s="14" t="s">
        <v>80</v>
      </c>
      <c r="AY404" s="225" t="s">
        <v>125</v>
      </c>
    </row>
    <row r="405" spans="1:65" s="2" customFormat="1" ht="24.15" customHeight="1">
      <c r="A405" s="33"/>
      <c r="B405" s="34"/>
      <c r="C405" s="185" t="s">
        <v>555</v>
      </c>
      <c r="D405" s="185" t="s">
        <v>127</v>
      </c>
      <c r="E405" s="186" t="s">
        <v>556</v>
      </c>
      <c r="F405" s="187" t="s">
        <v>557</v>
      </c>
      <c r="G405" s="188" t="s">
        <v>130</v>
      </c>
      <c r="H405" s="189">
        <v>1130.9000000000001</v>
      </c>
      <c r="I405" s="190"/>
      <c r="J405" s="191">
        <f>ROUND(I405*H405,2)</f>
        <v>0</v>
      </c>
      <c r="K405" s="187" t="s">
        <v>131</v>
      </c>
      <c r="L405" s="38"/>
      <c r="M405" s="192" t="s">
        <v>1</v>
      </c>
      <c r="N405" s="193" t="s">
        <v>37</v>
      </c>
      <c r="O405" s="70"/>
      <c r="P405" s="194">
        <f>O405*H405</f>
        <v>0</v>
      </c>
      <c r="Q405" s="194">
        <v>0</v>
      </c>
      <c r="R405" s="194">
        <f>Q405*H405</f>
        <v>0</v>
      </c>
      <c r="S405" s="194">
        <v>0</v>
      </c>
      <c r="T405" s="195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6" t="s">
        <v>132</v>
      </c>
      <c r="AT405" s="196" t="s">
        <v>127</v>
      </c>
      <c r="AU405" s="196" t="s">
        <v>82</v>
      </c>
      <c r="AY405" s="16" t="s">
        <v>125</v>
      </c>
      <c r="BE405" s="197">
        <f>IF(N405="základní",J405,0)</f>
        <v>0</v>
      </c>
      <c r="BF405" s="197">
        <f>IF(N405="snížená",J405,0)</f>
        <v>0</v>
      </c>
      <c r="BG405" s="197">
        <f>IF(N405="zákl. přenesená",J405,0)</f>
        <v>0</v>
      </c>
      <c r="BH405" s="197">
        <f>IF(N405="sníž. přenesená",J405,0)</f>
        <v>0</v>
      </c>
      <c r="BI405" s="197">
        <f>IF(N405="nulová",J405,0)</f>
        <v>0</v>
      </c>
      <c r="BJ405" s="16" t="s">
        <v>80</v>
      </c>
      <c r="BK405" s="197">
        <f>ROUND(I405*H405,2)</f>
        <v>0</v>
      </c>
      <c r="BL405" s="16" t="s">
        <v>132</v>
      </c>
      <c r="BM405" s="196" t="s">
        <v>558</v>
      </c>
    </row>
    <row r="406" spans="1:65" s="2" customFormat="1" ht="10.199999999999999">
      <c r="A406" s="33"/>
      <c r="B406" s="34"/>
      <c r="C406" s="35"/>
      <c r="D406" s="198" t="s">
        <v>134</v>
      </c>
      <c r="E406" s="35"/>
      <c r="F406" s="199" t="s">
        <v>559</v>
      </c>
      <c r="G406" s="35"/>
      <c r="H406" s="35"/>
      <c r="I406" s="200"/>
      <c r="J406" s="35"/>
      <c r="K406" s="35"/>
      <c r="L406" s="38"/>
      <c r="M406" s="201"/>
      <c r="N406" s="202"/>
      <c r="O406" s="70"/>
      <c r="P406" s="70"/>
      <c r="Q406" s="70"/>
      <c r="R406" s="70"/>
      <c r="S406" s="70"/>
      <c r="T406" s="71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134</v>
      </c>
      <c r="AU406" s="16" t="s">
        <v>82</v>
      </c>
    </row>
    <row r="407" spans="1:65" s="2" customFormat="1" ht="28.8">
      <c r="A407" s="33"/>
      <c r="B407" s="34"/>
      <c r="C407" s="35"/>
      <c r="D407" s="198" t="s">
        <v>136</v>
      </c>
      <c r="E407" s="35"/>
      <c r="F407" s="203" t="s">
        <v>560</v>
      </c>
      <c r="G407" s="35"/>
      <c r="H407" s="35"/>
      <c r="I407" s="200"/>
      <c r="J407" s="35"/>
      <c r="K407" s="35"/>
      <c r="L407" s="38"/>
      <c r="M407" s="201"/>
      <c r="N407" s="202"/>
      <c r="O407" s="70"/>
      <c r="P407" s="70"/>
      <c r="Q407" s="70"/>
      <c r="R407" s="70"/>
      <c r="S407" s="70"/>
      <c r="T407" s="71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6" t="s">
        <v>136</v>
      </c>
      <c r="AU407" s="16" t="s">
        <v>82</v>
      </c>
    </row>
    <row r="408" spans="1:65" s="13" customFormat="1" ht="10.199999999999999">
      <c r="B408" s="204"/>
      <c r="C408" s="205"/>
      <c r="D408" s="198" t="s">
        <v>138</v>
      </c>
      <c r="E408" s="206" t="s">
        <v>1</v>
      </c>
      <c r="F408" s="207" t="s">
        <v>561</v>
      </c>
      <c r="G408" s="205"/>
      <c r="H408" s="208">
        <v>1130.9000000000001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138</v>
      </c>
      <c r="AU408" s="214" t="s">
        <v>82</v>
      </c>
      <c r="AV408" s="13" t="s">
        <v>82</v>
      </c>
      <c r="AW408" s="13" t="s">
        <v>29</v>
      </c>
      <c r="AX408" s="13" t="s">
        <v>80</v>
      </c>
      <c r="AY408" s="214" t="s">
        <v>125</v>
      </c>
    </row>
    <row r="409" spans="1:65" s="2" customFormat="1" ht="21.75" customHeight="1">
      <c r="A409" s="33"/>
      <c r="B409" s="34"/>
      <c r="C409" s="185" t="s">
        <v>562</v>
      </c>
      <c r="D409" s="185" t="s">
        <v>127</v>
      </c>
      <c r="E409" s="186" t="s">
        <v>563</v>
      </c>
      <c r="F409" s="187" t="s">
        <v>564</v>
      </c>
      <c r="G409" s="188" t="s">
        <v>130</v>
      </c>
      <c r="H409" s="189">
        <v>895</v>
      </c>
      <c r="I409" s="190"/>
      <c r="J409" s="191">
        <f>ROUND(I409*H409,2)</f>
        <v>0</v>
      </c>
      <c r="K409" s="187" t="s">
        <v>131</v>
      </c>
      <c r="L409" s="38"/>
      <c r="M409" s="192" t="s">
        <v>1</v>
      </c>
      <c r="N409" s="193" t="s">
        <v>37</v>
      </c>
      <c r="O409" s="70"/>
      <c r="P409" s="194">
        <f>O409*H409</f>
        <v>0</v>
      </c>
      <c r="Q409" s="194">
        <v>0</v>
      </c>
      <c r="R409" s="194">
        <f>Q409*H409</f>
        <v>0</v>
      </c>
      <c r="S409" s="194">
        <v>0</v>
      </c>
      <c r="T409" s="195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96" t="s">
        <v>132</v>
      </c>
      <c r="AT409" s="196" t="s">
        <v>127</v>
      </c>
      <c r="AU409" s="196" t="s">
        <v>82</v>
      </c>
      <c r="AY409" s="16" t="s">
        <v>125</v>
      </c>
      <c r="BE409" s="197">
        <f>IF(N409="základní",J409,0)</f>
        <v>0</v>
      </c>
      <c r="BF409" s="197">
        <f>IF(N409="snížená",J409,0)</f>
        <v>0</v>
      </c>
      <c r="BG409" s="197">
        <f>IF(N409="zákl. přenesená",J409,0)</f>
        <v>0</v>
      </c>
      <c r="BH409" s="197">
        <f>IF(N409="sníž. přenesená",J409,0)</f>
        <v>0</v>
      </c>
      <c r="BI409" s="197">
        <f>IF(N409="nulová",J409,0)</f>
        <v>0</v>
      </c>
      <c r="BJ409" s="16" t="s">
        <v>80</v>
      </c>
      <c r="BK409" s="197">
        <f>ROUND(I409*H409,2)</f>
        <v>0</v>
      </c>
      <c r="BL409" s="16" t="s">
        <v>132</v>
      </c>
      <c r="BM409" s="196" t="s">
        <v>565</v>
      </c>
    </row>
    <row r="410" spans="1:65" s="2" customFormat="1" ht="19.2">
      <c r="A410" s="33"/>
      <c r="B410" s="34"/>
      <c r="C410" s="35"/>
      <c r="D410" s="198" t="s">
        <v>134</v>
      </c>
      <c r="E410" s="35"/>
      <c r="F410" s="199" t="s">
        <v>566</v>
      </c>
      <c r="G410" s="35"/>
      <c r="H410" s="35"/>
      <c r="I410" s="200"/>
      <c r="J410" s="35"/>
      <c r="K410" s="35"/>
      <c r="L410" s="38"/>
      <c r="M410" s="201"/>
      <c r="N410" s="202"/>
      <c r="O410" s="70"/>
      <c r="P410" s="70"/>
      <c r="Q410" s="70"/>
      <c r="R410" s="70"/>
      <c r="S410" s="70"/>
      <c r="T410" s="71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6" t="s">
        <v>134</v>
      </c>
      <c r="AU410" s="16" t="s">
        <v>82</v>
      </c>
    </row>
    <row r="411" spans="1:65" s="2" customFormat="1" ht="76.8">
      <c r="A411" s="33"/>
      <c r="B411" s="34"/>
      <c r="C411" s="35"/>
      <c r="D411" s="198" t="s">
        <v>136</v>
      </c>
      <c r="E411" s="35"/>
      <c r="F411" s="203" t="s">
        <v>567</v>
      </c>
      <c r="G411" s="35"/>
      <c r="H411" s="35"/>
      <c r="I411" s="200"/>
      <c r="J411" s="35"/>
      <c r="K411" s="35"/>
      <c r="L411" s="38"/>
      <c r="M411" s="201"/>
      <c r="N411" s="202"/>
      <c r="O411" s="70"/>
      <c r="P411" s="70"/>
      <c r="Q411" s="70"/>
      <c r="R411" s="70"/>
      <c r="S411" s="70"/>
      <c r="T411" s="71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6" t="s">
        <v>136</v>
      </c>
      <c r="AU411" s="16" t="s">
        <v>82</v>
      </c>
    </row>
    <row r="412" spans="1:65" s="13" customFormat="1" ht="10.199999999999999">
      <c r="B412" s="204"/>
      <c r="C412" s="205"/>
      <c r="D412" s="198" t="s">
        <v>138</v>
      </c>
      <c r="E412" s="206" t="s">
        <v>1</v>
      </c>
      <c r="F412" s="207" t="s">
        <v>568</v>
      </c>
      <c r="G412" s="205"/>
      <c r="H412" s="208">
        <v>837</v>
      </c>
      <c r="I412" s="209"/>
      <c r="J412" s="205"/>
      <c r="K412" s="205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138</v>
      </c>
      <c r="AU412" s="214" t="s">
        <v>82</v>
      </c>
      <c r="AV412" s="13" t="s">
        <v>82</v>
      </c>
      <c r="AW412" s="13" t="s">
        <v>29</v>
      </c>
      <c r="AX412" s="13" t="s">
        <v>72</v>
      </c>
      <c r="AY412" s="214" t="s">
        <v>125</v>
      </c>
    </row>
    <row r="413" spans="1:65" s="13" customFormat="1" ht="20.399999999999999">
      <c r="B413" s="204"/>
      <c r="C413" s="205"/>
      <c r="D413" s="198" t="s">
        <v>138</v>
      </c>
      <c r="E413" s="206" t="s">
        <v>1</v>
      </c>
      <c r="F413" s="207" t="s">
        <v>569</v>
      </c>
      <c r="G413" s="205"/>
      <c r="H413" s="208">
        <v>58</v>
      </c>
      <c r="I413" s="209"/>
      <c r="J413" s="205"/>
      <c r="K413" s="205"/>
      <c r="L413" s="210"/>
      <c r="M413" s="211"/>
      <c r="N413" s="212"/>
      <c r="O413" s="212"/>
      <c r="P413" s="212"/>
      <c r="Q413" s="212"/>
      <c r="R413" s="212"/>
      <c r="S413" s="212"/>
      <c r="T413" s="213"/>
      <c r="AT413" s="214" t="s">
        <v>138</v>
      </c>
      <c r="AU413" s="214" t="s">
        <v>82</v>
      </c>
      <c r="AV413" s="13" t="s">
        <v>82</v>
      </c>
      <c r="AW413" s="13" t="s">
        <v>29</v>
      </c>
      <c r="AX413" s="13" t="s">
        <v>72</v>
      </c>
      <c r="AY413" s="214" t="s">
        <v>125</v>
      </c>
    </row>
    <row r="414" spans="1:65" s="14" customFormat="1" ht="10.199999999999999">
      <c r="B414" s="215"/>
      <c r="C414" s="216"/>
      <c r="D414" s="198" t="s">
        <v>138</v>
      </c>
      <c r="E414" s="217" t="s">
        <v>1</v>
      </c>
      <c r="F414" s="218" t="s">
        <v>191</v>
      </c>
      <c r="G414" s="216"/>
      <c r="H414" s="219">
        <v>895</v>
      </c>
      <c r="I414" s="220"/>
      <c r="J414" s="216"/>
      <c r="K414" s="216"/>
      <c r="L414" s="221"/>
      <c r="M414" s="222"/>
      <c r="N414" s="223"/>
      <c r="O414" s="223"/>
      <c r="P414" s="223"/>
      <c r="Q414" s="223"/>
      <c r="R414" s="223"/>
      <c r="S414" s="223"/>
      <c r="T414" s="224"/>
      <c r="AT414" s="225" t="s">
        <v>138</v>
      </c>
      <c r="AU414" s="225" t="s">
        <v>82</v>
      </c>
      <c r="AV414" s="14" t="s">
        <v>132</v>
      </c>
      <c r="AW414" s="14" t="s">
        <v>29</v>
      </c>
      <c r="AX414" s="14" t="s">
        <v>80</v>
      </c>
      <c r="AY414" s="225" t="s">
        <v>125</v>
      </c>
    </row>
    <row r="415" spans="1:65" s="2" customFormat="1" ht="16.5" customHeight="1">
      <c r="A415" s="33"/>
      <c r="B415" s="34"/>
      <c r="C415" s="185" t="s">
        <v>570</v>
      </c>
      <c r="D415" s="185" t="s">
        <v>127</v>
      </c>
      <c r="E415" s="186" t="s">
        <v>571</v>
      </c>
      <c r="F415" s="187" t="s">
        <v>572</v>
      </c>
      <c r="G415" s="188" t="s">
        <v>130</v>
      </c>
      <c r="H415" s="189">
        <v>994</v>
      </c>
      <c r="I415" s="190"/>
      <c r="J415" s="191">
        <f>ROUND(I415*H415,2)</f>
        <v>0</v>
      </c>
      <c r="K415" s="187" t="s">
        <v>131</v>
      </c>
      <c r="L415" s="38"/>
      <c r="M415" s="192" t="s">
        <v>1</v>
      </c>
      <c r="N415" s="193" t="s">
        <v>37</v>
      </c>
      <c r="O415" s="70"/>
      <c r="P415" s="194">
        <f>O415*H415</f>
        <v>0</v>
      </c>
      <c r="Q415" s="194">
        <v>0</v>
      </c>
      <c r="R415" s="194">
        <f>Q415*H415</f>
        <v>0</v>
      </c>
      <c r="S415" s="194">
        <v>0</v>
      </c>
      <c r="T415" s="195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96" t="s">
        <v>132</v>
      </c>
      <c r="AT415" s="196" t="s">
        <v>127</v>
      </c>
      <c r="AU415" s="196" t="s">
        <v>82</v>
      </c>
      <c r="AY415" s="16" t="s">
        <v>125</v>
      </c>
      <c r="BE415" s="197">
        <f>IF(N415="základní",J415,0)</f>
        <v>0</v>
      </c>
      <c r="BF415" s="197">
        <f>IF(N415="snížená",J415,0)</f>
        <v>0</v>
      </c>
      <c r="BG415" s="197">
        <f>IF(N415="zákl. přenesená",J415,0)</f>
        <v>0</v>
      </c>
      <c r="BH415" s="197">
        <f>IF(N415="sníž. přenesená",J415,0)</f>
        <v>0</v>
      </c>
      <c r="BI415" s="197">
        <f>IF(N415="nulová",J415,0)</f>
        <v>0</v>
      </c>
      <c r="BJ415" s="16" t="s">
        <v>80</v>
      </c>
      <c r="BK415" s="197">
        <f>ROUND(I415*H415,2)</f>
        <v>0</v>
      </c>
      <c r="BL415" s="16" t="s">
        <v>132</v>
      </c>
      <c r="BM415" s="196" t="s">
        <v>573</v>
      </c>
    </row>
    <row r="416" spans="1:65" s="2" customFormat="1" ht="28.8">
      <c r="A416" s="33"/>
      <c r="B416" s="34"/>
      <c r="C416" s="35"/>
      <c r="D416" s="198" t="s">
        <v>134</v>
      </c>
      <c r="E416" s="35"/>
      <c r="F416" s="199" t="s">
        <v>574</v>
      </c>
      <c r="G416" s="35"/>
      <c r="H416" s="35"/>
      <c r="I416" s="200"/>
      <c r="J416" s="35"/>
      <c r="K416" s="35"/>
      <c r="L416" s="38"/>
      <c r="M416" s="201"/>
      <c r="N416" s="202"/>
      <c r="O416" s="70"/>
      <c r="P416" s="70"/>
      <c r="Q416" s="70"/>
      <c r="R416" s="70"/>
      <c r="S416" s="70"/>
      <c r="T416" s="71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134</v>
      </c>
      <c r="AU416" s="16" t="s">
        <v>82</v>
      </c>
    </row>
    <row r="417" spans="1:65" s="2" customFormat="1" ht="67.2">
      <c r="A417" s="33"/>
      <c r="B417" s="34"/>
      <c r="C417" s="35"/>
      <c r="D417" s="198" t="s">
        <v>136</v>
      </c>
      <c r="E417" s="35"/>
      <c r="F417" s="203" t="s">
        <v>575</v>
      </c>
      <c r="G417" s="35"/>
      <c r="H417" s="35"/>
      <c r="I417" s="200"/>
      <c r="J417" s="35"/>
      <c r="K417" s="35"/>
      <c r="L417" s="38"/>
      <c r="M417" s="201"/>
      <c r="N417" s="202"/>
      <c r="O417" s="70"/>
      <c r="P417" s="70"/>
      <c r="Q417" s="70"/>
      <c r="R417" s="70"/>
      <c r="S417" s="70"/>
      <c r="T417" s="71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136</v>
      </c>
      <c r="AU417" s="16" t="s">
        <v>82</v>
      </c>
    </row>
    <row r="418" spans="1:65" s="13" customFormat="1" ht="10.199999999999999">
      <c r="B418" s="204"/>
      <c r="C418" s="205"/>
      <c r="D418" s="198" t="s">
        <v>138</v>
      </c>
      <c r="E418" s="206" t="s">
        <v>1</v>
      </c>
      <c r="F418" s="207" t="s">
        <v>576</v>
      </c>
      <c r="G418" s="205"/>
      <c r="H418" s="208">
        <v>931</v>
      </c>
      <c r="I418" s="209"/>
      <c r="J418" s="205"/>
      <c r="K418" s="205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138</v>
      </c>
      <c r="AU418" s="214" t="s">
        <v>82</v>
      </c>
      <c r="AV418" s="13" t="s">
        <v>82</v>
      </c>
      <c r="AW418" s="13" t="s">
        <v>29</v>
      </c>
      <c r="AX418" s="13" t="s">
        <v>72</v>
      </c>
      <c r="AY418" s="214" t="s">
        <v>125</v>
      </c>
    </row>
    <row r="419" spans="1:65" s="13" customFormat="1" ht="20.399999999999999">
      <c r="B419" s="204"/>
      <c r="C419" s="205"/>
      <c r="D419" s="198" t="s">
        <v>138</v>
      </c>
      <c r="E419" s="206" t="s">
        <v>1</v>
      </c>
      <c r="F419" s="207" t="s">
        <v>577</v>
      </c>
      <c r="G419" s="205"/>
      <c r="H419" s="208">
        <v>63</v>
      </c>
      <c r="I419" s="209"/>
      <c r="J419" s="205"/>
      <c r="K419" s="205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138</v>
      </c>
      <c r="AU419" s="214" t="s">
        <v>82</v>
      </c>
      <c r="AV419" s="13" t="s">
        <v>82</v>
      </c>
      <c r="AW419" s="13" t="s">
        <v>29</v>
      </c>
      <c r="AX419" s="13" t="s">
        <v>72</v>
      </c>
      <c r="AY419" s="214" t="s">
        <v>125</v>
      </c>
    </row>
    <row r="420" spans="1:65" s="14" customFormat="1" ht="10.199999999999999">
      <c r="B420" s="215"/>
      <c r="C420" s="216"/>
      <c r="D420" s="198" t="s">
        <v>138</v>
      </c>
      <c r="E420" s="217" t="s">
        <v>1</v>
      </c>
      <c r="F420" s="218" t="s">
        <v>191</v>
      </c>
      <c r="G420" s="216"/>
      <c r="H420" s="219">
        <v>994</v>
      </c>
      <c r="I420" s="220"/>
      <c r="J420" s="216"/>
      <c r="K420" s="216"/>
      <c r="L420" s="221"/>
      <c r="M420" s="222"/>
      <c r="N420" s="223"/>
      <c r="O420" s="223"/>
      <c r="P420" s="223"/>
      <c r="Q420" s="223"/>
      <c r="R420" s="223"/>
      <c r="S420" s="223"/>
      <c r="T420" s="224"/>
      <c r="AT420" s="225" t="s">
        <v>138</v>
      </c>
      <c r="AU420" s="225" t="s">
        <v>82</v>
      </c>
      <c r="AV420" s="14" t="s">
        <v>132</v>
      </c>
      <c r="AW420" s="14" t="s">
        <v>29</v>
      </c>
      <c r="AX420" s="14" t="s">
        <v>80</v>
      </c>
      <c r="AY420" s="225" t="s">
        <v>125</v>
      </c>
    </row>
    <row r="421" spans="1:65" s="12" customFormat="1" ht="22.8" customHeight="1">
      <c r="B421" s="169"/>
      <c r="C421" s="170"/>
      <c r="D421" s="171" t="s">
        <v>71</v>
      </c>
      <c r="E421" s="183" t="s">
        <v>182</v>
      </c>
      <c r="F421" s="183" t="s">
        <v>578</v>
      </c>
      <c r="G421" s="170"/>
      <c r="H421" s="170"/>
      <c r="I421" s="173"/>
      <c r="J421" s="184">
        <f>BK421</f>
        <v>0</v>
      </c>
      <c r="K421" s="170"/>
      <c r="L421" s="175"/>
      <c r="M421" s="176"/>
      <c r="N421" s="177"/>
      <c r="O421" s="177"/>
      <c r="P421" s="178">
        <f>SUM(P422:P435)</f>
        <v>0</v>
      </c>
      <c r="Q421" s="177"/>
      <c r="R421" s="178">
        <f>SUM(R422:R435)</f>
        <v>0.81003999999999998</v>
      </c>
      <c r="S421" s="177"/>
      <c r="T421" s="179">
        <f>SUM(T422:T435)</f>
        <v>0</v>
      </c>
      <c r="AR421" s="180" t="s">
        <v>80</v>
      </c>
      <c r="AT421" s="181" t="s">
        <v>71</v>
      </c>
      <c r="AU421" s="181" t="s">
        <v>80</v>
      </c>
      <c r="AY421" s="180" t="s">
        <v>125</v>
      </c>
      <c r="BK421" s="182">
        <f>SUM(BK422:BK435)</f>
        <v>0</v>
      </c>
    </row>
    <row r="422" spans="1:65" s="2" customFormat="1" ht="33" customHeight="1">
      <c r="A422" s="33"/>
      <c r="B422" s="34"/>
      <c r="C422" s="185" t="s">
        <v>579</v>
      </c>
      <c r="D422" s="185" t="s">
        <v>127</v>
      </c>
      <c r="E422" s="186" t="s">
        <v>580</v>
      </c>
      <c r="F422" s="187" t="s">
        <v>581</v>
      </c>
      <c r="G422" s="188" t="s">
        <v>149</v>
      </c>
      <c r="H422" s="189">
        <v>2</v>
      </c>
      <c r="I422" s="190"/>
      <c r="J422" s="191">
        <f>ROUND(I422*H422,2)</f>
        <v>0</v>
      </c>
      <c r="K422" s="187" t="s">
        <v>131</v>
      </c>
      <c r="L422" s="38"/>
      <c r="M422" s="192" t="s">
        <v>1</v>
      </c>
      <c r="N422" s="193" t="s">
        <v>37</v>
      </c>
      <c r="O422" s="70"/>
      <c r="P422" s="194">
        <f>O422*H422</f>
        <v>0</v>
      </c>
      <c r="Q422" s="194">
        <v>0.15321000000000001</v>
      </c>
      <c r="R422" s="194">
        <f>Q422*H422</f>
        <v>0.30642000000000003</v>
      </c>
      <c r="S422" s="194">
        <v>0</v>
      </c>
      <c r="T422" s="195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96" t="s">
        <v>132</v>
      </c>
      <c r="AT422" s="196" t="s">
        <v>127</v>
      </c>
      <c r="AU422" s="196" t="s">
        <v>82</v>
      </c>
      <c r="AY422" s="16" t="s">
        <v>125</v>
      </c>
      <c r="BE422" s="197">
        <f>IF(N422="základní",J422,0)</f>
        <v>0</v>
      </c>
      <c r="BF422" s="197">
        <f>IF(N422="snížená",J422,0)</f>
        <v>0</v>
      </c>
      <c r="BG422" s="197">
        <f>IF(N422="zákl. přenesená",J422,0)</f>
        <v>0</v>
      </c>
      <c r="BH422" s="197">
        <f>IF(N422="sníž. přenesená",J422,0)</f>
        <v>0</v>
      </c>
      <c r="BI422" s="197">
        <f>IF(N422="nulová",J422,0)</f>
        <v>0</v>
      </c>
      <c r="BJ422" s="16" t="s">
        <v>80</v>
      </c>
      <c r="BK422" s="197">
        <f>ROUND(I422*H422,2)</f>
        <v>0</v>
      </c>
      <c r="BL422" s="16" t="s">
        <v>132</v>
      </c>
      <c r="BM422" s="196" t="s">
        <v>582</v>
      </c>
    </row>
    <row r="423" spans="1:65" s="2" customFormat="1" ht="28.8">
      <c r="A423" s="33"/>
      <c r="B423" s="34"/>
      <c r="C423" s="35"/>
      <c r="D423" s="198" t="s">
        <v>134</v>
      </c>
      <c r="E423" s="35"/>
      <c r="F423" s="199" t="s">
        <v>583</v>
      </c>
      <c r="G423" s="35"/>
      <c r="H423" s="35"/>
      <c r="I423" s="200"/>
      <c r="J423" s="35"/>
      <c r="K423" s="35"/>
      <c r="L423" s="38"/>
      <c r="M423" s="201"/>
      <c r="N423" s="202"/>
      <c r="O423" s="70"/>
      <c r="P423" s="70"/>
      <c r="Q423" s="70"/>
      <c r="R423" s="70"/>
      <c r="S423" s="70"/>
      <c r="T423" s="7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6" t="s">
        <v>134</v>
      </c>
      <c r="AU423" s="16" t="s">
        <v>82</v>
      </c>
    </row>
    <row r="424" spans="1:65" s="2" customFormat="1" ht="105.6">
      <c r="A424" s="33"/>
      <c r="B424" s="34"/>
      <c r="C424" s="35"/>
      <c r="D424" s="198" t="s">
        <v>136</v>
      </c>
      <c r="E424" s="35"/>
      <c r="F424" s="203" t="s">
        <v>584</v>
      </c>
      <c r="G424" s="35"/>
      <c r="H424" s="35"/>
      <c r="I424" s="200"/>
      <c r="J424" s="35"/>
      <c r="K424" s="35"/>
      <c r="L424" s="38"/>
      <c r="M424" s="201"/>
      <c r="N424" s="202"/>
      <c r="O424" s="70"/>
      <c r="P424" s="70"/>
      <c r="Q424" s="70"/>
      <c r="R424" s="70"/>
      <c r="S424" s="70"/>
      <c r="T424" s="7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136</v>
      </c>
      <c r="AU424" s="16" t="s">
        <v>82</v>
      </c>
    </row>
    <row r="425" spans="1:65" s="13" customFormat="1" ht="10.199999999999999">
      <c r="B425" s="204"/>
      <c r="C425" s="205"/>
      <c r="D425" s="198" t="s">
        <v>138</v>
      </c>
      <c r="E425" s="206" t="s">
        <v>1</v>
      </c>
      <c r="F425" s="207" t="s">
        <v>585</v>
      </c>
      <c r="G425" s="205"/>
      <c r="H425" s="208">
        <v>2</v>
      </c>
      <c r="I425" s="209"/>
      <c r="J425" s="205"/>
      <c r="K425" s="205"/>
      <c r="L425" s="210"/>
      <c r="M425" s="211"/>
      <c r="N425" s="212"/>
      <c r="O425" s="212"/>
      <c r="P425" s="212"/>
      <c r="Q425" s="212"/>
      <c r="R425" s="212"/>
      <c r="S425" s="212"/>
      <c r="T425" s="213"/>
      <c r="AT425" s="214" t="s">
        <v>138</v>
      </c>
      <c r="AU425" s="214" t="s">
        <v>82</v>
      </c>
      <c r="AV425" s="13" t="s">
        <v>82</v>
      </c>
      <c r="AW425" s="13" t="s">
        <v>29</v>
      </c>
      <c r="AX425" s="13" t="s">
        <v>80</v>
      </c>
      <c r="AY425" s="214" t="s">
        <v>125</v>
      </c>
    </row>
    <row r="426" spans="1:65" s="2" customFormat="1" ht="37.799999999999997" customHeight="1">
      <c r="A426" s="33"/>
      <c r="B426" s="34"/>
      <c r="C426" s="185" t="s">
        <v>586</v>
      </c>
      <c r="D426" s="185" t="s">
        <v>127</v>
      </c>
      <c r="E426" s="186" t="s">
        <v>587</v>
      </c>
      <c r="F426" s="187" t="s">
        <v>588</v>
      </c>
      <c r="G426" s="188" t="s">
        <v>149</v>
      </c>
      <c r="H426" s="189">
        <v>2</v>
      </c>
      <c r="I426" s="190"/>
      <c r="J426" s="191">
        <f>ROUND(I426*H426,2)</f>
        <v>0</v>
      </c>
      <c r="K426" s="187" t="s">
        <v>131</v>
      </c>
      <c r="L426" s="38"/>
      <c r="M426" s="192" t="s">
        <v>1</v>
      </c>
      <c r="N426" s="193" t="s">
        <v>37</v>
      </c>
      <c r="O426" s="70"/>
      <c r="P426" s="194">
        <f>O426*H426</f>
        <v>0</v>
      </c>
      <c r="Q426" s="194">
        <v>1.6809999999999999E-2</v>
      </c>
      <c r="R426" s="194">
        <f>Q426*H426</f>
        <v>3.3619999999999997E-2</v>
      </c>
      <c r="S426" s="194">
        <v>0</v>
      </c>
      <c r="T426" s="195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96" t="s">
        <v>132</v>
      </c>
      <c r="AT426" s="196" t="s">
        <v>127</v>
      </c>
      <c r="AU426" s="196" t="s">
        <v>82</v>
      </c>
      <c r="AY426" s="16" t="s">
        <v>125</v>
      </c>
      <c r="BE426" s="197">
        <f>IF(N426="základní",J426,0)</f>
        <v>0</v>
      </c>
      <c r="BF426" s="197">
        <f>IF(N426="snížená",J426,0)</f>
        <v>0</v>
      </c>
      <c r="BG426" s="197">
        <f>IF(N426="zákl. přenesená",J426,0)</f>
        <v>0</v>
      </c>
      <c r="BH426" s="197">
        <f>IF(N426="sníž. přenesená",J426,0)</f>
        <v>0</v>
      </c>
      <c r="BI426" s="197">
        <f>IF(N426="nulová",J426,0)</f>
        <v>0</v>
      </c>
      <c r="BJ426" s="16" t="s">
        <v>80</v>
      </c>
      <c r="BK426" s="197">
        <f>ROUND(I426*H426,2)</f>
        <v>0</v>
      </c>
      <c r="BL426" s="16" t="s">
        <v>132</v>
      </c>
      <c r="BM426" s="196" t="s">
        <v>589</v>
      </c>
    </row>
    <row r="427" spans="1:65" s="2" customFormat="1" ht="28.8">
      <c r="A427" s="33"/>
      <c r="B427" s="34"/>
      <c r="C427" s="35"/>
      <c r="D427" s="198" t="s">
        <v>134</v>
      </c>
      <c r="E427" s="35"/>
      <c r="F427" s="199" t="s">
        <v>590</v>
      </c>
      <c r="G427" s="35"/>
      <c r="H427" s="35"/>
      <c r="I427" s="200"/>
      <c r="J427" s="35"/>
      <c r="K427" s="35"/>
      <c r="L427" s="38"/>
      <c r="M427" s="201"/>
      <c r="N427" s="202"/>
      <c r="O427" s="70"/>
      <c r="P427" s="70"/>
      <c r="Q427" s="70"/>
      <c r="R427" s="70"/>
      <c r="S427" s="70"/>
      <c r="T427" s="71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134</v>
      </c>
      <c r="AU427" s="16" t="s">
        <v>82</v>
      </c>
    </row>
    <row r="428" spans="1:65" s="13" customFormat="1" ht="20.399999999999999">
      <c r="B428" s="204"/>
      <c r="C428" s="205"/>
      <c r="D428" s="198" t="s">
        <v>138</v>
      </c>
      <c r="E428" s="206" t="s">
        <v>1</v>
      </c>
      <c r="F428" s="207" t="s">
        <v>591</v>
      </c>
      <c r="G428" s="205"/>
      <c r="H428" s="208">
        <v>2</v>
      </c>
      <c r="I428" s="209"/>
      <c r="J428" s="205"/>
      <c r="K428" s="205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138</v>
      </c>
      <c r="AU428" s="214" t="s">
        <v>82</v>
      </c>
      <c r="AV428" s="13" t="s">
        <v>82</v>
      </c>
      <c r="AW428" s="13" t="s">
        <v>29</v>
      </c>
      <c r="AX428" s="13" t="s">
        <v>80</v>
      </c>
      <c r="AY428" s="214" t="s">
        <v>125</v>
      </c>
    </row>
    <row r="429" spans="1:65" s="2" customFormat="1" ht="37.799999999999997" customHeight="1">
      <c r="A429" s="33"/>
      <c r="B429" s="34"/>
      <c r="C429" s="185" t="s">
        <v>592</v>
      </c>
      <c r="D429" s="185" t="s">
        <v>127</v>
      </c>
      <c r="E429" s="186" t="s">
        <v>593</v>
      </c>
      <c r="F429" s="187" t="s">
        <v>594</v>
      </c>
      <c r="G429" s="188" t="s">
        <v>149</v>
      </c>
      <c r="H429" s="189">
        <v>2</v>
      </c>
      <c r="I429" s="190"/>
      <c r="J429" s="191">
        <f>ROUND(I429*H429,2)</f>
        <v>0</v>
      </c>
      <c r="K429" s="187" t="s">
        <v>131</v>
      </c>
      <c r="L429" s="38"/>
      <c r="M429" s="192" t="s">
        <v>1</v>
      </c>
      <c r="N429" s="193" t="s">
        <v>37</v>
      </c>
      <c r="O429" s="70"/>
      <c r="P429" s="194">
        <f>O429*H429</f>
        <v>0</v>
      </c>
      <c r="Q429" s="194">
        <v>0</v>
      </c>
      <c r="R429" s="194">
        <f>Q429*H429</f>
        <v>0</v>
      </c>
      <c r="S429" s="194">
        <v>0</v>
      </c>
      <c r="T429" s="195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96" t="s">
        <v>132</v>
      </c>
      <c r="AT429" s="196" t="s">
        <v>127</v>
      </c>
      <c r="AU429" s="196" t="s">
        <v>82</v>
      </c>
      <c r="AY429" s="16" t="s">
        <v>125</v>
      </c>
      <c r="BE429" s="197">
        <f>IF(N429="základní",J429,0)</f>
        <v>0</v>
      </c>
      <c r="BF429" s="197">
        <f>IF(N429="snížená",J429,0)</f>
        <v>0</v>
      </c>
      <c r="BG429" s="197">
        <f>IF(N429="zákl. přenesená",J429,0)</f>
        <v>0</v>
      </c>
      <c r="BH429" s="197">
        <f>IF(N429="sníž. přenesená",J429,0)</f>
        <v>0</v>
      </c>
      <c r="BI429" s="197">
        <f>IF(N429="nulová",J429,0)</f>
        <v>0</v>
      </c>
      <c r="BJ429" s="16" t="s">
        <v>80</v>
      </c>
      <c r="BK429" s="197">
        <f>ROUND(I429*H429,2)</f>
        <v>0</v>
      </c>
      <c r="BL429" s="16" t="s">
        <v>132</v>
      </c>
      <c r="BM429" s="196" t="s">
        <v>595</v>
      </c>
    </row>
    <row r="430" spans="1:65" s="2" customFormat="1" ht="28.8">
      <c r="A430" s="33"/>
      <c r="B430" s="34"/>
      <c r="C430" s="35"/>
      <c r="D430" s="198" t="s">
        <v>134</v>
      </c>
      <c r="E430" s="35"/>
      <c r="F430" s="199" t="s">
        <v>596</v>
      </c>
      <c r="G430" s="35"/>
      <c r="H430" s="35"/>
      <c r="I430" s="200"/>
      <c r="J430" s="35"/>
      <c r="K430" s="35"/>
      <c r="L430" s="38"/>
      <c r="M430" s="201"/>
      <c r="N430" s="202"/>
      <c r="O430" s="70"/>
      <c r="P430" s="70"/>
      <c r="Q430" s="70"/>
      <c r="R430" s="70"/>
      <c r="S430" s="70"/>
      <c r="T430" s="71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6" t="s">
        <v>134</v>
      </c>
      <c r="AU430" s="16" t="s">
        <v>82</v>
      </c>
    </row>
    <row r="431" spans="1:65" s="13" customFormat="1" ht="10.199999999999999">
      <c r="B431" s="204"/>
      <c r="C431" s="205"/>
      <c r="D431" s="198" t="s">
        <v>138</v>
      </c>
      <c r="E431" s="206" t="s">
        <v>1</v>
      </c>
      <c r="F431" s="207" t="s">
        <v>82</v>
      </c>
      <c r="G431" s="205"/>
      <c r="H431" s="208">
        <v>2</v>
      </c>
      <c r="I431" s="209"/>
      <c r="J431" s="205"/>
      <c r="K431" s="205"/>
      <c r="L431" s="210"/>
      <c r="M431" s="211"/>
      <c r="N431" s="212"/>
      <c r="O431" s="212"/>
      <c r="P431" s="212"/>
      <c r="Q431" s="212"/>
      <c r="R431" s="212"/>
      <c r="S431" s="212"/>
      <c r="T431" s="213"/>
      <c r="AT431" s="214" t="s">
        <v>138</v>
      </c>
      <c r="AU431" s="214" t="s">
        <v>82</v>
      </c>
      <c r="AV431" s="13" t="s">
        <v>82</v>
      </c>
      <c r="AW431" s="13" t="s">
        <v>29</v>
      </c>
      <c r="AX431" s="13" t="s">
        <v>80</v>
      </c>
      <c r="AY431" s="214" t="s">
        <v>125</v>
      </c>
    </row>
    <row r="432" spans="1:65" s="2" customFormat="1" ht="37.799999999999997" customHeight="1">
      <c r="A432" s="33"/>
      <c r="B432" s="34"/>
      <c r="C432" s="185" t="s">
        <v>597</v>
      </c>
      <c r="D432" s="185" t="s">
        <v>127</v>
      </c>
      <c r="E432" s="186" t="s">
        <v>598</v>
      </c>
      <c r="F432" s="187" t="s">
        <v>599</v>
      </c>
      <c r="G432" s="188" t="s">
        <v>149</v>
      </c>
      <c r="H432" s="189">
        <v>2</v>
      </c>
      <c r="I432" s="190"/>
      <c r="J432" s="191">
        <f>ROUND(I432*H432,2)</f>
        <v>0</v>
      </c>
      <c r="K432" s="187" t="s">
        <v>131</v>
      </c>
      <c r="L432" s="38"/>
      <c r="M432" s="192" t="s">
        <v>1</v>
      </c>
      <c r="N432" s="193" t="s">
        <v>37</v>
      </c>
      <c r="O432" s="70"/>
      <c r="P432" s="194">
        <f>O432*H432</f>
        <v>0</v>
      </c>
      <c r="Q432" s="194">
        <v>0.23499999999999999</v>
      </c>
      <c r="R432" s="194">
        <f>Q432*H432</f>
        <v>0.47</v>
      </c>
      <c r="S432" s="194">
        <v>0</v>
      </c>
      <c r="T432" s="195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96" t="s">
        <v>132</v>
      </c>
      <c r="AT432" s="196" t="s">
        <v>127</v>
      </c>
      <c r="AU432" s="196" t="s">
        <v>82</v>
      </c>
      <c r="AY432" s="16" t="s">
        <v>125</v>
      </c>
      <c r="BE432" s="197">
        <f>IF(N432="základní",J432,0)</f>
        <v>0</v>
      </c>
      <c r="BF432" s="197">
        <f>IF(N432="snížená",J432,0)</f>
        <v>0</v>
      </c>
      <c r="BG432" s="197">
        <f>IF(N432="zákl. přenesená",J432,0)</f>
        <v>0</v>
      </c>
      <c r="BH432" s="197">
        <f>IF(N432="sníž. přenesená",J432,0)</f>
        <v>0</v>
      </c>
      <c r="BI432" s="197">
        <f>IF(N432="nulová",J432,0)</f>
        <v>0</v>
      </c>
      <c r="BJ432" s="16" t="s">
        <v>80</v>
      </c>
      <c r="BK432" s="197">
        <f>ROUND(I432*H432,2)</f>
        <v>0</v>
      </c>
      <c r="BL432" s="16" t="s">
        <v>132</v>
      </c>
      <c r="BM432" s="196" t="s">
        <v>600</v>
      </c>
    </row>
    <row r="433" spans="1:65" s="2" customFormat="1" ht="28.8">
      <c r="A433" s="33"/>
      <c r="B433" s="34"/>
      <c r="C433" s="35"/>
      <c r="D433" s="198" t="s">
        <v>134</v>
      </c>
      <c r="E433" s="35"/>
      <c r="F433" s="199" t="s">
        <v>601</v>
      </c>
      <c r="G433" s="35"/>
      <c r="H433" s="35"/>
      <c r="I433" s="200"/>
      <c r="J433" s="35"/>
      <c r="K433" s="35"/>
      <c r="L433" s="38"/>
      <c r="M433" s="201"/>
      <c r="N433" s="202"/>
      <c r="O433" s="70"/>
      <c r="P433" s="70"/>
      <c r="Q433" s="70"/>
      <c r="R433" s="70"/>
      <c r="S433" s="70"/>
      <c r="T433" s="71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6" t="s">
        <v>134</v>
      </c>
      <c r="AU433" s="16" t="s">
        <v>82</v>
      </c>
    </row>
    <row r="434" spans="1:65" s="2" customFormat="1" ht="28.8">
      <c r="A434" s="33"/>
      <c r="B434" s="34"/>
      <c r="C434" s="35"/>
      <c r="D434" s="198" t="s">
        <v>136</v>
      </c>
      <c r="E434" s="35"/>
      <c r="F434" s="203" t="s">
        <v>602</v>
      </c>
      <c r="G434" s="35"/>
      <c r="H434" s="35"/>
      <c r="I434" s="200"/>
      <c r="J434" s="35"/>
      <c r="K434" s="35"/>
      <c r="L434" s="38"/>
      <c r="M434" s="201"/>
      <c r="N434" s="202"/>
      <c r="O434" s="70"/>
      <c r="P434" s="70"/>
      <c r="Q434" s="70"/>
      <c r="R434" s="70"/>
      <c r="S434" s="70"/>
      <c r="T434" s="71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6" t="s">
        <v>136</v>
      </c>
      <c r="AU434" s="16" t="s">
        <v>82</v>
      </c>
    </row>
    <row r="435" spans="1:65" s="13" customFormat="1" ht="10.199999999999999">
      <c r="B435" s="204"/>
      <c r="C435" s="205"/>
      <c r="D435" s="198" t="s">
        <v>138</v>
      </c>
      <c r="E435" s="206" t="s">
        <v>1</v>
      </c>
      <c r="F435" s="207" t="s">
        <v>603</v>
      </c>
      <c r="G435" s="205"/>
      <c r="H435" s="208">
        <v>2</v>
      </c>
      <c r="I435" s="209"/>
      <c r="J435" s="205"/>
      <c r="K435" s="205"/>
      <c r="L435" s="210"/>
      <c r="M435" s="211"/>
      <c r="N435" s="212"/>
      <c r="O435" s="212"/>
      <c r="P435" s="212"/>
      <c r="Q435" s="212"/>
      <c r="R435" s="212"/>
      <c r="S435" s="212"/>
      <c r="T435" s="213"/>
      <c r="AT435" s="214" t="s">
        <v>138</v>
      </c>
      <c r="AU435" s="214" t="s">
        <v>82</v>
      </c>
      <c r="AV435" s="13" t="s">
        <v>82</v>
      </c>
      <c r="AW435" s="13" t="s">
        <v>29</v>
      </c>
      <c r="AX435" s="13" t="s">
        <v>80</v>
      </c>
      <c r="AY435" s="214" t="s">
        <v>125</v>
      </c>
    </row>
    <row r="436" spans="1:65" s="12" customFormat="1" ht="22.8" customHeight="1">
      <c r="B436" s="169"/>
      <c r="C436" s="170"/>
      <c r="D436" s="171" t="s">
        <v>71</v>
      </c>
      <c r="E436" s="183" t="s">
        <v>192</v>
      </c>
      <c r="F436" s="183" t="s">
        <v>604</v>
      </c>
      <c r="G436" s="170"/>
      <c r="H436" s="170"/>
      <c r="I436" s="173"/>
      <c r="J436" s="184">
        <f>BK436</f>
        <v>0</v>
      </c>
      <c r="K436" s="170"/>
      <c r="L436" s="175"/>
      <c r="M436" s="176"/>
      <c r="N436" s="177"/>
      <c r="O436" s="177"/>
      <c r="P436" s="178">
        <f>SUM(P437:P473)</f>
        <v>0</v>
      </c>
      <c r="Q436" s="177"/>
      <c r="R436" s="178">
        <f>SUM(R437:R473)</f>
        <v>0.14289250000000001</v>
      </c>
      <c r="S436" s="177"/>
      <c r="T436" s="179">
        <f>SUM(T437:T473)</f>
        <v>0.06</v>
      </c>
      <c r="AR436" s="180" t="s">
        <v>80</v>
      </c>
      <c r="AT436" s="181" t="s">
        <v>71</v>
      </c>
      <c r="AU436" s="181" t="s">
        <v>80</v>
      </c>
      <c r="AY436" s="180" t="s">
        <v>125</v>
      </c>
      <c r="BK436" s="182">
        <f>SUM(BK437:BK473)</f>
        <v>0</v>
      </c>
    </row>
    <row r="437" spans="1:65" s="2" customFormat="1" ht="24.15" customHeight="1">
      <c r="A437" s="33"/>
      <c r="B437" s="34"/>
      <c r="C437" s="185" t="s">
        <v>605</v>
      </c>
      <c r="D437" s="185" t="s">
        <v>127</v>
      </c>
      <c r="E437" s="186" t="s">
        <v>606</v>
      </c>
      <c r="F437" s="187" t="s">
        <v>607</v>
      </c>
      <c r="G437" s="188" t="s">
        <v>149</v>
      </c>
      <c r="H437" s="189">
        <v>2</v>
      </c>
      <c r="I437" s="190"/>
      <c r="J437" s="191">
        <f>ROUND(I437*H437,2)</f>
        <v>0</v>
      </c>
      <c r="K437" s="187" t="s">
        <v>131</v>
      </c>
      <c r="L437" s="38"/>
      <c r="M437" s="192" t="s">
        <v>1</v>
      </c>
      <c r="N437" s="193" t="s">
        <v>37</v>
      </c>
      <c r="O437" s="70"/>
      <c r="P437" s="194">
        <f>O437*H437</f>
        <v>0</v>
      </c>
      <c r="Q437" s="194">
        <v>0</v>
      </c>
      <c r="R437" s="194">
        <f>Q437*H437</f>
        <v>0</v>
      </c>
      <c r="S437" s="194">
        <v>0</v>
      </c>
      <c r="T437" s="195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96" t="s">
        <v>132</v>
      </c>
      <c r="AT437" s="196" t="s">
        <v>127</v>
      </c>
      <c r="AU437" s="196" t="s">
        <v>82</v>
      </c>
      <c r="AY437" s="16" t="s">
        <v>125</v>
      </c>
      <c r="BE437" s="197">
        <f>IF(N437="základní",J437,0)</f>
        <v>0</v>
      </c>
      <c r="BF437" s="197">
        <f>IF(N437="snížená",J437,0)</f>
        <v>0</v>
      </c>
      <c r="BG437" s="197">
        <f>IF(N437="zákl. přenesená",J437,0)</f>
        <v>0</v>
      </c>
      <c r="BH437" s="197">
        <f>IF(N437="sníž. přenesená",J437,0)</f>
        <v>0</v>
      </c>
      <c r="BI437" s="197">
        <f>IF(N437="nulová",J437,0)</f>
        <v>0</v>
      </c>
      <c r="BJ437" s="16" t="s">
        <v>80</v>
      </c>
      <c r="BK437" s="197">
        <f>ROUND(I437*H437,2)</f>
        <v>0</v>
      </c>
      <c r="BL437" s="16" t="s">
        <v>132</v>
      </c>
      <c r="BM437" s="196" t="s">
        <v>608</v>
      </c>
    </row>
    <row r="438" spans="1:65" s="2" customFormat="1" ht="19.2">
      <c r="A438" s="33"/>
      <c r="B438" s="34"/>
      <c r="C438" s="35"/>
      <c r="D438" s="198" t="s">
        <v>134</v>
      </c>
      <c r="E438" s="35"/>
      <c r="F438" s="199" t="s">
        <v>609</v>
      </c>
      <c r="G438" s="35"/>
      <c r="H438" s="35"/>
      <c r="I438" s="200"/>
      <c r="J438" s="35"/>
      <c r="K438" s="35"/>
      <c r="L438" s="38"/>
      <c r="M438" s="201"/>
      <c r="N438" s="202"/>
      <c r="O438" s="70"/>
      <c r="P438" s="70"/>
      <c r="Q438" s="70"/>
      <c r="R438" s="70"/>
      <c r="S438" s="70"/>
      <c r="T438" s="71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6" t="s">
        <v>134</v>
      </c>
      <c r="AU438" s="16" t="s">
        <v>82</v>
      </c>
    </row>
    <row r="439" spans="1:65" s="2" customFormat="1" ht="28.8">
      <c r="A439" s="33"/>
      <c r="B439" s="34"/>
      <c r="C439" s="35"/>
      <c r="D439" s="198" t="s">
        <v>136</v>
      </c>
      <c r="E439" s="35"/>
      <c r="F439" s="203" t="s">
        <v>610</v>
      </c>
      <c r="G439" s="35"/>
      <c r="H439" s="35"/>
      <c r="I439" s="200"/>
      <c r="J439" s="35"/>
      <c r="K439" s="35"/>
      <c r="L439" s="38"/>
      <c r="M439" s="201"/>
      <c r="N439" s="202"/>
      <c r="O439" s="70"/>
      <c r="P439" s="70"/>
      <c r="Q439" s="70"/>
      <c r="R439" s="70"/>
      <c r="S439" s="70"/>
      <c r="T439" s="7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136</v>
      </c>
      <c r="AU439" s="16" t="s">
        <v>82</v>
      </c>
    </row>
    <row r="440" spans="1:65" s="13" customFormat="1" ht="10.199999999999999">
      <c r="B440" s="204"/>
      <c r="C440" s="205"/>
      <c r="D440" s="198" t="s">
        <v>138</v>
      </c>
      <c r="E440" s="206" t="s">
        <v>1</v>
      </c>
      <c r="F440" s="207" t="s">
        <v>611</v>
      </c>
      <c r="G440" s="205"/>
      <c r="H440" s="208">
        <v>2</v>
      </c>
      <c r="I440" s="209"/>
      <c r="J440" s="205"/>
      <c r="K440" s="205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138</v>
      </c>
      <c r="AU440" s="214" t="s">
        <v>82</v>
      </c>
      <c r="AV440" s="13" t="s">
        <v>82</v>
      </c>
      <c r="AW440" s="13" t="s">
        <v>29</v>
      </c>
      <c r="AX440" s="13" t="s">
        <v>80</v>
      </c>
      <c r="AY440" s="214" t="s">
        <v>125</v>
      </c>
    </row>
    <row r="441" spans="1:65" s="2" customFormat="1" ht="16.5" customHeight="1">
      <c r="A441" s="33"/>
      <c r="B441" s="34"/>
      <c r="C441" s="226" t="s">
        <v>612</v>
      </c>
      <c r="D441" s="226" t="s">
        <v>319</v>
      </c>
      <c r="E441" s="227" t="s">
        <v>613</v>
      </c>
      <c r="F441" s="228" t="s">
        <v>614</v>
      </c>
      <c r="G441" s="229" t="s">
        <v>149</v>
      </c>
      <c r="H441" s="230">
        <v>2</v>
      </c>
      <c r="I441" s="231"/>
      <c r="J441" s="232">
        <f>ROUND(I441*H441,2)</f>
        <v>0</v>
      </c>
      <c r="K441" s="228" t="s">
        <v>131</v>
      </c>
      <c r="L441" s="233"/>
      <c r="M441" s="234" t="s">
        <v>1</v>
      </c>
      <c r="N441" s="235" t="s">
        <v>37</v>
      </c>
      <c r="O441" s="70"/>
      <c r="P441" s="194">
        <f>O441*H441</f>
        <v>0</v>
      </c>
      <c r="Q441" s="194">
        <v>2.0999999999999999E-3</v>
      </c>
      <c r="R441" s="194">
        <f>Q441*H441</f>
        <v>4.1999999999999997E-3</v>
      </c>
      <c r="S441" s="194">
        <v>0</v>
      </c>
      <c r="T441" s="195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96" t="s">
        <v>182</v>
      </c>
      <c r="AT441" s="196" t="s">
        <v>319</v>
      </c>
      <c r="AU441" s="196" t="s">
        <v>82</v>
      </c>
      <c r="AY441" s="16" t="s">
        <v>125</v>
      </c>
      <c r="BE441" s="197">
        <f>IF(N441="základní",J441,0)</f>
        <v>0</v>
      </c>
      <c r="BF441" s="197">
        <f>IF(N441="snížená",J441,0)</f>
        <v>0</v>
      </c>
      <c r="BG441" s="197">
        <f>IF(N441="zákl. přenesená",J441,0)</f>
        <v>0</v>
      </c>
      <c r="BH441" s="197">
        <f>IF(N441="sníž. přenesená",J441,0)</f>
        <v>0</v>
      </c>
      <c r="BI441" s="197">
        <f>IF(N441="nulová",J441,0)</f>
        <v>0</v>
      </c>
      <c r="BJ441" s="16" t="s">
        <v>80</v>
      </c>
      <c r="BK441" s="197">
        <f>ROUND(I441*H441,2)</f>
        <v>0</v>
      </c>
      <c r="BL441" s="16" t="s">
        <v>132</v>
      </c>
      <c r="BM441" s="196" t="s">
        <v>615</v>
      </c>
    </row>
    <row r="442" spans="1:65" s="2" customFormat="1" ht="10.199999999999999">
      <c r="A442" s="33"/>
      <c r="B442" s="34"/>
      <c r="C442" s="35"/>
      <c r="D442" s="198" t="s">
        <v>134</v>
      </c>
      <c r="E442" s="35"/>
      <c r="F442" s="199" t="s">
        <v>614</v>
      </c>
      <c r="G442" s="35"/>
      <c r="H442" s="35"/>
      <c r="I442" s="200"/>
      <c r="J442" s="35"/>
      <c r="K442" s="35"/>
      <c r="L442" s="38"/>
      <c r="M442" s="201"/>
      <c r="N442" s="202"/>
      <c r="O442" s="70"/>
      <c r="P442" s="70"/>
      <c r="Q442" s="70"/>
      <c r="R442" s="70"/>
      <c r="S442" s="70"/>
      <c r="T442" s="71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6" t="s">
        <v>134</v>
      </c>
      <c r="AU442" s="16" t="s">
        <v>82</v>
      </c>
    </row>
    <row r="443" spans="1:65" s="2" customFormat="1" ht="28.8">
      <c r="A443" s="33"/>
      <c r="B443" s="34"/>
      <c r="C443" s="35"/>
      <c r="D443" s="198" t="s">
        <v>136</v>
      </c>
      <c r="E443" s="35"/>
      <c r="F443" s="203" t="s">
        <v>610</v>
      </c>
      <c r="G443" s="35"/>
      <c r="H443" s="35"/>
      <c r="I443" s="200"/>
      <c r="J443" s="35"/>
      <c r="K443" s="35"/>
      <c r="L443" s="38"/>
      <c r="M443" s="201"/>
      <c r="N443" s="202"/>
      <c r="O443" s="70"/>
      <c r="P443" s="70"/>
      <c r="Q443" s="70"/>
      <c r="R443" s="70"/>
      <c r="S443" s="70"/>
      <c r="T443" s="71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6" t="s">
        <v>136</v>
      </c>
      <c r="AU443" s="16" t="s">
        <v>82</v>
      </c>
    </row>
    <row r="444" spans="1:65" s="2" customFormat="1" ht="24.15" customHeight="1">
      <c r="A444" s="33"/>
      <c r="B444" s="34"/>
      <c r="C444" s="185" t="s">
        <v>616</v>
      </c>
      <c r="D444" s="185" t="s">
        <v>127</v>
      </c>
      <c r="E444" s="186" t="s">
        <v>617</v>
      </c>
      <c r="F444" s="187" t="s">
        <v>618</v>
      </c>
      <c r="G444" s="188" t="s">
        <v>149</v>
      </c>
      <c r="H444" s="189">
        <v>1</v>
      </c>
      <c r="I444" s="190"/>
      <c r="J444" s="191">
        <f>ROUND(I444*H444,2)</f>
        <v>0</v>
      </c>
      <c r="K444" s="187" t="s">
        <v>131</v>
      </c>
      <c r="L444" s="38"/>
      <c r="M444" s="192" t="s">
        <v>1</v>
      </c>
      <c r="N444" s="193" t="s">
        <v>37</v>
      </c>
      <c r="O444" s="70"/>
      <c r="P444" s="194">
        <f>O444*H444</f>
        <v>0</v>
      </c>
      <c r="Q444" s="194">
        <v>6.9999999999999999E-4</v>
      </c>
      <c r="R444" s="194">
        <f>Q444*H444</f>
        <v>6.9999999999999999E-4</v>
      </c>
      <c r="S444" s="194">
        <v>0</v>
      </c>
      <c r="T444" s="195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96" t="s">
        <v>132</v>
      </c>
      <c r="AT444" s="196" t="s">
        <v>127</v>
      </c>
      <c r="AU444" s="196" t="s">
        <v>82</v>
      </c>
      <c r="AY444" s="16" t="s">
        <v>125</v>
      </c>
      <c r="BE444" s="197">
        <f>IF(N444="základní",J444,0)</f>
        <v>0</v>
      </c>
      <c r="BF444" s="197">
        <f>IF(N444="snížená",J444,0)</f>
        <v>0</v>
      </c>
      <c r="BG444" s="197">
        <f>IF(N444="zákl. přenesená",J444,0)</f>
        <v>0</v>
      </c>
      <c r="BH444" s="197">
        <f>IF(N444="sníž. přenesená",J444,0)</f>
        <v>0</v>
      </c>
      <c r="BI444" s="197">
        <f>IF(N444="nulová",J444,0)</f>
        <v>0</v>
      </c>
      <c r="BJ444" s="16" t="s">
        <v>80</v>
      </c>
      <c r="BK444" s="197">
        <f>ROUND(I444*H444,2)</f>
        <v>0</v>
      </c>
      <c r="BL444" s="16" t="s">
        <v>132</v>
      </c>
      <c r="BM444" s="196" t="s">
        <v>619</v>
      </c>
    </row>
    <row r="445" spans="1:65" s="2" customFormat="1" ht="19.2">
      <c r="A445" s="33"/>
      <c r="B445" s="34"/>
      <c r="C445" s="35"/>
      <c r="D445" s="198" t="s">
        <v>134</v>
      </c>
      <c r="E445" s="35"/>
      <c r="F445" s="199" t="s">
        <v>620</v>
      </c>
      <c r="G445" s="35"/>
      <c r="H445" s="35"/>
      <c r="I445" s="200"/>
      <c r="J445" s="35"/>
      <c r="K445" s="35"/>
      <c r="L445" s="38"/>
      <c r="M445" s="201"/>
      <c r="N445" s="202"/>
      <c r="O445" s="70"/>
      <c r="P445" s="70"/>
      <c r="Q445" s="70"/>
      <c r="R445" s="70"/>
      <c r="S445" s="70"/>
      <c r="T445" s="71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6" t="s">
        <v>134</v>
      </c>
      <c r="AU445" s="16" t="s">
        <v>82</v>
      </c>
    </row>
    <row r="446" spans="1:65" s="2" customFormat="1" ht="28.8">
      <c r="A446" s="33"/>
      <c r="B446" s="34"/>
      <c r="C446" s="35"/>
      <c r="D446" s="198" t="s">
        <v>136</v>
      </c>
      <c r="E446" s="35"/>
      <c r="F446" s="203" t="s">
        <v>621</v>
      </c>
      <c r="G446" s="35"/>
      <c r="H446" s="35"/>
      <c r="I446" s="200"/>
      <c r="J446" s="35"/>
      <c r="K446" s="35"/>
      <c r="L446" s="38"/>
      <c r="M446" s="201"/>
      <c r="N446" s="202"/>
      <c r="O446" s="70"/>
      <c r="P446" s="70"/>
      <c r="Q446" s="70"/>
      <c r="R446" s="70"/>
      <c r="S446" s="70"/>
      <c r="T446" s="71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6" t="s">
        <v>136</v>
      </c>
      <c r="AU446" s="16" t="s">
        <v>82</v>
      </c>
    </row>
    <row r="447" spans="1:65" s="13" customFormat="1" ht="10.199999999999999">
      <c r="B447" s="204"/>
      <c r="C447" s="205"/>
      <c r="D447" s="198" t="s">
        <v>138</v>
      </c>
      <c r="E447" s="206" t="s">
        <v>1</v>
      </c>
      <c r="F447" s="207" t="s">
        <v>80</v>
      </c>
      <c r="G447" s="205"/>
      <c r="H447" s="208">
        <v>1</v>
      </c>
      <c r="I447" s="209"/>
      <c r="J447" s="205"/>
      <c r="K447" s="205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138</v>
      </c>
      <c r="AU447" s="214" t="s">
        <v>82</v>
      </c>
      <c r="AV447" s="13" t="s">
        <v>82</v>
      </c>
      <c r="AW447" s="13" t="s">
        <v>29</v>
      </c>
      <c r="AX447" s="13" t="s">
        <v>80</v>
      </c>
      <c r="AY447" s="214" t="s">
        <v>125</v>
      </c>
    </row>
    <row r="448" spans="1:65" s="2" customFormat="1" ht="24.15" customHeight="1">
      <c r="A448" s="33"/>
      <c r="B448" s="34"/>
      <c r="C448" s="226" t="s">
        <v>622</v>
      </c>
      <c r="D448" s="226" t="s">
        <v>319</v>
      </c>
      <c r="E448" s="227" t="s">
        <v>623</v>
      </c>
      <c r="F448" s="228" t="s">
        <v>624</v>
      </c>
      <c r="G448" s="229" t="s">
        <v>149</v>
      </c>
      <c r="H448" s="230">
        <v>1</v>
      </c>
      <c r="I448" s="231"/>
      <c r="J448" s="232">
        <f>ROUND(I448*H448,2)</f>
        <v>0</v>
      </c>
      <c r="K448" s="228" t="s">
        <v>131</v>
      </c>
      <c r="L448" s="233"/>
      <c r="M448" s="234" t="s">
        <v>1</v>
      </c>
      <c r="N448" s="235" t="s">
        <v>37</v>
      </c>
      <c r="O448" s="70"/>
      <c r="P448" s="194">
        <f>O448*H448</f>
        <v>0</v>
      </c>
      <c r="Q448" s="194">
        <v>1.2999999999999999E-3</v>
      </c>
      <c r="R448" s="194">
        <f>Q448*H448</f>
        <v>1.2999999999999999E-3</v>
      </c>
      <c r="S448" s="194">
        <v>0</v>
      </c>
      <c r="T448" s="195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96" t="s">
        <v>182</v>
      </c>
      <c r="AT448" s="196" t="s">
        <v>319</v>
      </c>
      <c r="AU448" s="196" t="s">
        <v>82</v>
      </c>
      <c r="AY448" s="16" t="s">
        <v>125</v>
      </c>
      <c r="BE448" s="197">
        <f>IF(N448="základní",J448,0)</f>
        <v>0</v>
      </c>
      <c r="BF448" s="197">
        <f>IF(N448="snížená",J448,0)</f>
        <v>0</v>
      </c>
      <c r="BG448" s="197">
        <f>IF(N448="zákl. přenesená",J448,0)</f>
        <v>0</v>
      </c>
      <c r="BH448" s="197">
        <f>IF(N448="sníž. přenesená",J448,0)</f>
        <v>0</v>
      </c>
      <c r="BI448" s="197">
        <f>IF(N448="nulová",J448,0)</f>
        <v>0</v>
      </c>
      <c r="BJ448" s="16" t="s">
        <v>80</v>
      </c>
      <c r="BK448" s="197">
        <f>ROUND(I448*H448,2)</f>
        <v>0</v>
      </c>
      <c r="BL448" s="16" t="s">
        <v>132</v>
      </c>
      <c r="BM448" s="196" t="s">
        <v>625</v>
      </c>
    </row>
    <row r="449" spans="1:65" s="2" customFormat="1" ht="10.199999999999999">
      <c r="A449" s="33"/>
      <c r="B449" s="34"/>
      <c r="C449" s="35"/>
      <c r="D449" s="198" t="s">
        <v>134</v>
      </c>
      <c r="E449" s="35"/>
      <c r="F449" s="199" t="s">
        <v>624</v>
      </c>
      <c r="G449" s="35"/>
      <c r="H449" s="35"/>
      <c r="I449" s="200"/>
      <c r="J449" s="35"/>
      <c r="K449" s="35"/>
      <c r="L449" s="38"/>
      <c r="M449" s="201"/>
      <c r="N449" s="202"/>
      <c r="O449" s="70"/>
      <c r="P449" s="70"/>
      <c r="Q449" s="70"/>
      <c r="R449" s="70"/>
      <c r="S449" s="70"/>
      <c r="T449" s="71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6" t="s">
        <v>134</v>
      </c>
      <c r="AU449" s="16" t="s">
        <v>82</v>
      </c>
    </row>
    <row r="450" spans="1:65" s="2" customFormat="1" ht="28.8">
      <c r="A450" s="33"/>
      <c r="B450" s="34"/>
      <c r="C450" s="35"/>
      <c r="D450" s="198" t="s">
        <v>136</v>
      </c>
      <c r="E450" s="35"/>
      <c r="F450" s="203" t="s">
        <v>621</v>
      </c>
      <c r="G450" s="35"/>
      <c r="H450" s="35"/>
      <c r="I450" s="200"/>
      <c r="J450" s="35"/>
      <c r="K450" s="35"/>
      <c r="L450" s="38"/>
      <c r="M450" s="201"/>
      <c r="N450" s="202"/>
      <c r="O450" s="70"/>
      <c r="P450" s="70"/>
      <c r="Q450" s="70"/>
      <c r="R450" s="70"/>
      <c r="S450" s="70"/>
      <c r="T450" s="7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136</v>
      </c>
      <c r="AU450" s="16" t="s">
        <v>82</v>
      </c>
    </row>
    <row r="451" spans="1:65" s="2" customFormat="1" ht="24.15" customHeight="1">
      <c r="A451" s="33"/>
      <c r="B451" s="34"/>
      <c r="C451" s="185" t="s">
        <v>626</v>
      </c>
      <c r="D451" s="185" t="s">
        <v>127</v>
      </c>
      <c r="E451" s="186" t="s">
        <v>627</v>
      </c>
      <c r="F451" s="187" t="s">
        <v>628</v>
      </c>
      <c r="G451" s="188" t="s">
        <v>149</v>
      </c>
      <c r="H451" s="189">
        <v>1</v>
      </c>
      <c r="I451" s="190"/>
      <c r="J451" s="191">
        <f>ROUND(I451*H451,2)</f>
        <v>0</v>
      </c>
      <c r="K451" s="187" t="s">
        <v>131</v>
      </c>
      <c r="L451" s="38"/>
      <c r="M451" s="192" t="s">
        <v>1</v>
      </c>
      <c r="N451" s="193" t="s">
        <v>37</v>
      </c>
      <c r="O451" s="70"/>
      <c r="P451" s="194">
        <f>O451*H451</f>
        <v>0</v>
      </c>
      <c r="Q451" s="194">
        <v>0.11241</v>
      </c>
      <c r="R451" s="194">
        <f>Q451*H451</f>
        <v>0.11241</v>
      </c>
      <c r="S451" s="194">
        <v>0</v>
      </c>
      <c r="T451" s="195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96" t="s">
        <v>132</v>
      </c>
      <c r="AT451" s="196" t="s">
        <v>127</v>
      </c>
      <c r="AU451" s="196" t="s">
        <v>82</v>
      </c>
      <c r="AY451" s="16" t="s">
        <v>125</v>
      </c>
      <c r="BE451" s="197">
        <f>IF(N451="základní",J451,0)</f>
        <v>0</v>
      </c>
      <c r="BF451" s="197">
        <f>IF(N451="snížená",J451,0)</f>
        <v>0</v>
      </c>
      <c r="BG451" s="197">
        <f>IF(N451="zákl. přenesená",J451,0)</f>
        <v>0</v>
      </c>
      <c r="BH451" s="197">
        <f>IF(N451="sníž. přenesená",J451,0)</f>
        <v>0</v>
      </c>
      <c r="BI451" s="197">
        <f>IF(N451="nulová",J451,0)</f>
        <v>0</v>
      </c>
      <c r="BJ451" s="16" t="s">
        <v>80</v>
      </c>
      <c r="BK451" s="197">
        <f>ROUND(I451*H451,2)</f>
        <v>0</v>
      </c>
      <c r="BL451" s="16" t="s">
        <v>132</v>
      </c>
      <c r="BM451" s="196" t="s">
        <v>629</v>
      </c>
    </row>
    <row r="452" spans="1:65" s="2" customFormat="1" ht="19.2">
      <c r="A452" s="33"/>
      <c r="B452" s="34"/>
      <c r="C452" s="35"/>
      <c r="D452" s="198" t="s">
        <v>134</v>
      </c>
      <c r="E452" s="35"/>
      <c r="F452" s="199" t="s">
        <v>630</v>
      </c>
      <c r="G452" s="35"/>
      <c r="H452" s="35"/>
      <c r="I452" s="200"/>
      <c r="J452" s="35"/>
      <c r="K452" s="35"/>
      <c r="L452" s="38"/>
      <c r="M452" s="201"/>
      <c r="N452" s="202"/>
      <c r="O452" s="70"/>
      <c r="P452" s="70"/>
      <c r="Q452" s="70"/>
      <c r="R452" s="70"/>
      <c r="S452" s="70"/>
      <c r="T452" s="71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6" t="s">
        <v>134</v>
      </c>
      <c r="AU452" s="16" t="s">
        <v>82</v>
      </c>
    </row>
    <row r="453" spans="1:65" s="13" customFormat="1" ht="10.199999999999999">
      <c r="B453" s="204"/>
      <c r="C453" s="205"/>
      <c r="D453" s="198" t="s">
        <v>138</v>
      </c>
      <c r="E453" s="206" t="s">
        <v>1</v>
      </c>
      <c r="F453" s="207" t="s">
        <v>80</v>
      </c>
      <c r="G453" s="205"/>
      <c r="H453" s="208">
        <v>1</v>
      </c>
      <c r="I453" s="209"/>
      <c r="J453" s="205"/>
      <c r="K453" s="205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138</v>
      </c>
      <c r="AU453" s="214" t="s">
        <v>82</v>
      </c>
      <c r="AV453" s="13" t="s">
        <v>82</v>
      </c>
      <c r="AW453" s="13" t="s">
        <v>29</v>
      </c>
      <c r="AX453" s="13" t="s">
        <v>80</v>
      </c>
      <c r="AY453" s="214" t="s">
        <v>125</v>
      </c>
    </row>
    <row r="454" spans="1:65" s="2" customFormat="1" ht="21.75" customHeight="1">
      <c r="A454" s="33"/>
      <c r="B454" s="34"/>
      <c r="C454" s="226" t="s">
        <v>631</v>
      </c>
      <c r="D454" s="226" t="s">
        <v>319</v>
      </c>
      <c r="E454" s="227" t="s">
        <v>632</v>
      </c>
      <c r="F454" s="228" t="s">
        <v>633</v>
      </c>
      <c r="G454" s="229" t="s">
        <v>149</v>
      </c>
      <c r="H454" s="230">
        <v>1</v>
      </c>
      <c r="I454" s="231"/>
      <c r="J454" s="232">
        <f>ROUND(I454*H454,2)</f>
        <v>0</v>
      </c>
      <c r="K454" s="228" t="s">
        <v>131</v>
      </c>
      <c r="L454" s="233"/>
      <c r="M454" s="234" t="s">
        <v>1</v>
      </c>
      <c r="N454" s="235" t="s">
        <v>37</v>
      </c>
      <c r="O454" s="70"/>
      <c r="P454" s="194">
        <f>O454*H454</f>
        <v>0</v>
      </c>
      <c r="Q454" s="194">
        <v>6.1000000000000004E-3</v>
      </c>
      <c r="R454" s="194">
        <f>Q454*H454</f>
        <v>6.1000000000000004E-3</v>
      </c>
      <c r="S454" s="194">
        <v>0</v>
      </c>
      <c r="T454" s="195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96" t="s">
        <v>182</v>
      </c>
      <c r="AT454" s="196" t="s">
        <v>319</v>
      </c>
      <c r="AU454" s="196" t="s">
        <v>82</v>
      </c>
      <c r="AY454" s="16" t="s">
        <v>125</v>
      </c>
      <c r="BE454" s="197">
        <f>IF(N454="základní",J454,0)</f>
        <v>0</v>
      </c>
      <c r="BF454" s="197">
        <f>IF(N454="snížená",J454,0)</f>
        <v>0</v>
      </c>
      <c r="BG454" s="197">
        <f>IF(N454="zákl. přenesená",J454,0)</f>
        <v>0</v>
      </c>
      <c r="BH454" s="197">
        <f>IF(N454="sníž. přenesená",J454,0)</f>
        <v>0</v>
      </c>
      <c r="BI454" s="197">
        <f>IF(N454="nulová",J454,0)</f>
        <v>0</v>
      </c>
      <c r="BJ454" s="16" t="s">
        <v>80</v>
      </c>
      <c r="BK454" s="197">
        <f>ROUND(I454*H454,2)</f>
        <v>0</v>
      </c>
      <c r="BL454" s="16" t="s">
        <v>132</v>
      </c>
      <c r="BM454" s="196" t="s">
        <v>634</v>
      </c>
    </row>
    <row r="455" spans="1:65" s="2" customFormat="1" ht="10.199999999999999">
      <c r="A455" s="33"/>
      <c r="B455" s="34"/>
      <c r="C455" s="35"/>
      <c r="D455" s="198" t="s">
        <v>134</v>
      </c>
      <c r="E455" s="35"/>
      <c r="F455" s="199" t="s">
        <v>633</v>
      </c>
      <c r="G455" s="35"/>
      <c r="H455" s="35"/>
      <c r="I455" s="200"/>
      <c r="J455" s="35"/>
      <c r="K455" s="35"/>
      <c r="L455" s="38"/>
      <c r="M455" s="201"/>
      <c r="N455" s="202"/>
      <c r="O455" s="70"/>
      <c r="P455" s="70"/>
      <c r="Q455" s="70"/>
      <c r="R455" s="70"/>
      <c r="S455" s="70"/>
      <c r="T455" s="71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6" t="s">
        <v>134</v>
      </c>
      <c r="AU455" s="16" t="s">
        <v>82</v>
      </c>
    </row>
    <row r="456" spans="1:65" s="2" customFormat="1" ht="28.8">
      <c r="A456" s="33"/>
      <c r="B456" s="34"/>
      <c r="C456" s="35"/>
      <c r="D456" s="198" t="s">
        <v>136</v>
      </c>
      <c r="E456" s="35"/>
      <c r="F456" s="203" t="s">
        <v>635</v>
      </c>
      <c r="G456" s="35"/>
      <c r="H456" s="35"/>
      <c r="I456" s="200"/>
      <c r="J456" s="35"/>
      <c r="K456" s="35"/>
      <c r="L456" s="38"/>
      <c r="M456" s="201"/>
      <c r="N456" s="202"/>
      <c r="O456" s="70"/>
      <c r="P456" s="70"/>
      <c r="Q456" s="70"/>
      <c r="R456" s="70"/>
      <c r="S456" s="70"/>
      <c r="T456" s="71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6" t="s">
        <v>136</v>
      </c>
      <c r="AU456" s="16" t="s">
        <v>82</v>
      </c>
    </row>
    <row r="457" spans="1:65" s="2" customFormat="1" ht="24.15" customHeight="1">
      <c r="A457" s="33"/>
      <c r="B457" s="34"/>
      <c r="C457" s="185" t="s">
        <v>636</v>
      </c>
      <c r="D457" s="185" t="s">
        <v>127</v>
      </c>
      <c r="E457" s="186" t="s">
        <v>637</v>
      </c>
      <c r="F457" s="187" t="s">
        <v>638</v>
      </c>
      <c r="G457" s="188" t="s">
        <v>494</v>
      </c>
      <c r="H457" s="189">
        <v>51.95</v>
      </c>
      <c r="I457" s="190"/>
      <c r="J457" s="191">
        <f>ROUND(I457*H457,2)</f>
        <v>0</v>
      </c>
      <c r="K457" s="187" t="s">
        <v>131</v>
      </c>
      <c r="L457" s="38"/>
      <c r="M457" s="192" t="s">
        <v>1</v>
      </c>
      <c r="N457" s="193" t="s">
        <v>37</v>
      </c>
      <c r="O457" s="70"/>
      <c r="P457" s="194">
        <f>O457*H457</f>
        <v>0</v>
      </c>
      <c r="Q457" s="194">
        <v>1.0000000000000001E-5</v>
      </c>
      <c r="R457" s="194">
        <f>Q457*H457</f>
        <v>5.195000000000001E-4</v>
      </c>
      <c r="S457" s="194">
        <v>0</v>
      </c>
      <c r="T457" s="195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96" t="s">
        <v>132</v>
      </c>
      <c r="AT457" s="196" t="s">
        <v>127</v>
      </c>
      <c r="AU457" s="196" t="s">
        <v>82</v>
      </c>
      <c r="AY457" s="16" t="s">
        <v>125</v>
      </c>
      <c r="BE457" s="197">
        <f>IF(N457="základní",J457,0)</f>
        <v>0</v>
      </c>
      <c r="BF457" s="197">
        <f>IF(N457="snížená",J457,0)</f>
        <v>0</v>
      </c>
      <c r="BG457" s="197">
        <f>IF(N457="zákl. přenesená",J457,0)</f>
        <v>0</v>
      </c>
      <c r="BH457" s="197">
        <f>IF(N457="sníž. přenesená",J457,0)</f>
        <v>0</v>
      </c>
      <c r="BI457" s="197">
        <f>IF(N457="nulová",J457,0)</f>
        <v>0</v>
      </c>
      <c r="BJ457" s="16" t="s">
        <v>80</v>
      </c>
      <c r="BK457" s="197">
        <f>ROUND(I457*H457,2)</f>
        <v>0</v>
      </c>
      <c r="BL457" s="16" t="s">
        <v>132</v>
      </c>
      <c r="BM457" s="196" t="s">
        <v>639</v>
      </c>
    </row>
    <row r="458" spans="1:65" s="2" customFormat="1" ht="19.2">
      <c r="A458" s="33"/>
      <c r="B458" s="34"/>
      <c r="C458" s="35"/>
      <c r="D458" s="198" t="s">
        <v>134</v>
      </c>
      <c r="E458" s="35"/>
      <c r="F458" s="199" t="s">
        <v>640</v>
      </c>
      <c r="G458" s="35"/>
      <c r="H458" s="35"/>
      <c r="I458" s="200"/>
      <c r="J458" s="35"/>
      <c r="K458" s="35"/>
      <c r="L458" s="38"/>
      <c r="M458" s="201"/>
      <c r="N458" s="202"/>
      <c r="O458" s="70"/>
      <c r="P458" s="70"/>
      <c r="Q458" s="70"/>
      <c r="R458" s="70"/>
      <c r="S458" s="70"/>
      <c r="T458" s="71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6" t="s">
        <v>134</v>
      </c>
      <c r="AU458" s="16" t="s">
        <v>82</v>
      </c>
    </row>
    <row r="459" spans="1:65" s="13" customFormat="1" ht="10.199999999999999">
      <c r="B459" s="204"/>
      <c r="C459" s="205"/>
      <c r="D459" s="198" t="s">
        <v>138</v>
      </c>
      <c r="E459" s="206" t="s">
        <v>1</v>
      </c>
      <c r="F459" s="207" t="s">
        <v>641</v>
      </c>
      <c r="G459" s="205"/>
      <c r="H459" s="208">
        <v>2.95</v>
      </c>
      <c r="I459" s="209"/>
      <c r="J459" s="205"/>
      <c r="K459" s="205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138</v>
      </c>
      <c r="AU459" s="214" t="s">
        <v>82</v>
      </c>
      <c r="AV459" s="13" t="s">
        <v>82</v>
      </c>
      <c r="AW459" s="13" t="s">
        <v>29</v>
      </c>
      <c r="AX459" s="13" t="s">
        <v>72</v>
      </c>
      <c r="AY459" s="214" t="s">
        <v>125</v>
      </c>
    </row>
    <row r="460" spans="1:65" s="13" customFormat="1" ht="10.199999999999999">
      <c r="B460" s="204"/>
      <c r="C460" s="205"/>
      <c r="D460" s="198" t="s">
        <v>138</v>
      </c>
      <c r="E460" s="206" t="s">
        <v>1</v>
      </c>
      <c r="F460" s="207" t="s">
        <v>642</v>
      </c>
      <c r="G460" s="205"/>
      <c r="H460" s="208">
        <v>49</v>
      </c>
      <c r="I460" s="209"/>
      <c r="J460" s="205"/>
      <c r="K460" s="205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138</v>
      </c>
      <c r="AU460" s="214" t="s">
        <v>82</v>
      </c>
      <c r="AV460" s="13" t="s">
        <v>82</v>
      </c>
      <c r="AW460" s="13" t="s">
        <v>29</v>
      </c>
      <c r="AX460" s="13" t="s">
        <v>72</v>
      </c>
      <c r="AY460" s="214" t="s">
        <v>125</v>
      </c>
    </row>
    <row r="461" spans="1:65" s="14" customFormat="1" ht="10.199999999999999">
      <c r="B461" s="215"/>
      <c r="C461" s="216"/>
      <c r="D461" s="198" t="s">
        <v>138</v>
      </c>
      <c r="E461" s="217" t="s">
        <v>1</v>
      </c>
      <c r="F461" s="218" t="s">
        <v>191</v>
      </c>
      <c r="G461" s="216"/>
      <c r="H461" s="219">
        <v>51.95</v>
      </c>
      <c r="I461" s="220"/>
      <c r="J461" s="216"/>
      <c r="K461" s="216"/>
      <c r="L461" s="221"/>
      <c r="M461" s="222"/>
      <c r="N461" s="223"/>
      <c r="O461" s="223"/>
      <c r="P461" s="223"/>
      <c r="Q461" s="223"/>
      <c r="R461" s="223"/>
      <c r="S461" s="223"/>
      <c r="T461" s="224"/>
      <c r="AT461" s="225" t="s">
        <v>138</v>
      </c>
      <c r="AU461" s="225" t="s">
        <v>82</v>
      </c>
      <c r="AV461" s="14" t="s">
        <v>132</v>
      </c>
      <c r="AW461" s="14" t="s">
        <v>29</v>
      </c>
      <c r="AX461" s="14" t="s">
        <v>80</v>
      </c>
      <c r="AY461" s="225" t="s">
        <v>125</v>
      </c>
    </row>
    <row r="462" spans="1:65" s="2" customFormat="1" ht="24.15" customHeight="1">
      <c r="A462" s="33"/>
      <c r="B462" s="34"/>
      <c r="C462" s="185" t="s">
        <v>643</v>
      </c>
      <c r="D462" s="185" t="s">
        <v>127</v>
      </c>
      <c r="E462" s="186" t="s">
        <v>644</v>
      </c>
      <c r="F462" s="187" t="s">
        <v>645</v>
      </c>
      <c r="G462" s="188" t="s">
        <v>494</v>
      </c>
      <c r="H462" s="189">
        <v>51.95</v>
      </c>
      <c r="I462" s="190"/>
      <c r="J462" s="191">
        <f>ROUND(I462*H462,2)</f>
        <v>0</v>
      </c>
      <c r="K462" s="187" t="s">
        <v>131</v>
      </c>
      <c r="L462" s="38"/>
      <c r="M462" s="192" t="s">
        <v>1</v>
      </c>
      <c r="N462" s="193" t="s">
        <v>37</v>
      </c>
      <c r="O462" s="70"/>
      <c r="P462" s="194">
        <f>O462*H462</f>
        <v>0</v>
      </c>
      <c r="Q462" s="194">
        <v>3.4000000000000002E-4</v>
      </c>
      <c r="R462" s="194">
        <f>Q462*H462</f>
        <v>1.7663000000000002E-2</v>
      </c>
      <c r="S462" s="194">
        <v>0</v>
      </c>
      <c r="T462" s="195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96" t="s">
        <v>132</v>
      </c>
      <c r="AT462" s="196" t="s">
        <v>127</v>
      </c>
      <c r="AU462" s="196" t="s">
        <v>82</v>
      </c>
      <c r="AY462" s="16" t="s">
        <v>125</v>
      </c>
      <c r="BE462" s="197">
        <f>IF(N462="základní",J462,0)</f>
        <v>0</v>
      </c>
      <c r="BF462" s="197">
        <f>IF(N462="snížená",J462,0)</f>
        <v>0</v>
      </c>
      <c r="BG462" s="197">
        <f>IF(N462="zákl. přenesená",J462,0)</f>
        <v>0</v>
      </c>
      <c r="BH462" s="197">
        <f>IF(N462="sníž. přenesená",J462,0)</f>
        <v>0</v>
      </c>
      <c r="BI462" s="197">
        <f>IF(N462="nulová",J462,0)</f>
        <v>0</v>
      </c>
      <c r="BJ462" s="16" t="s">
        <v>80</v>
      </c>
      <c r="BK462" s="197">
        <f>ROUND(I462*H462,2)</f>
        <v>0</v>
      </c>
      <c r="BL462" s="16" t="s">
        <v>132</v>
      </c>
      <c r="BM462" s="196" t="s">
        <v>646</v>
      </c>
    </row>
    <row r="463" spans="1:65" s="2" customFormat="1" ht="38.4">
      <c r="A463" s="33"/>
      <c r="B463" s="34"/>
      <c r="C463" s="35"/>
      <c r="D463" s="198" t="s">
        <v>134</v>
      </c>
      <c r="E463" s="35"/>
      <c r="F463" s="199" t="s">
        <v>647</v>
      </c>
      <c r="G463" s="35"/>
      <c r="H463" s="35"/>
      <c r="I463" s="200"/>
      <c r="J463" s="35"/>
      <c r="K463" s="35"/>
      <c r="L463" s="38"/>
      <c r="M463" s="201"/>
      <c r="N463" s="202"/>
      <c r="O463" s="70"/>
      <c r="P463" s="70"/>
      <c r="Q463" s="70"/>
      <c r="R463" s="70"/>
      <c r="S463" s="70"/>
      <c r="T463" s="71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6" t="s">
        <v>134</v>
      </c>
      <c r="AU463" s="16" t="s">
        <v>82</v>
      </c>
    </row>
    <row r="464" spans="1:65" s="2" customFormat="1" ht="28.8">
      <c r="A464" s="33"/>
      <c r="B464" s="34"/>
      <c r="C464" s="35"/>
      <c r="D464" s="198" t="s">
        <v>136</v>
      </c>
      <c r="E464" s="35"/>
      <c r="F464" s="203" t="s">
        <v>648</v>
      </c>
      <c r="G464" s="35"/>
      <c r="H464" s="35"/>
      <c r="I464" s="200"/>
      <c r="J464" s="35"/>
      <c r="K464" s="35"/>
      <c r="L464" s="38"/>
      <c r="M464" s="201"/>
      <c r="N464" s="202"/>
      <c r="O464" s="70"/>
      <c r="P464" s="70"/>
      <c r="Q464" s="70"/>
      <c r="R464" s="70"/>
      <c r="S464" s="70"/>
      <c r="T464" s="71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6" t="s">
        <v>136</v>
      </c>
      <c r="AU464" s="16" t="s">
        <v>82</v>
      </c>
    </row>
    <row r="465" spans="1:65" s="13" customFormat="1" ht="10.199999999999999">
      <c r="B465" s="204"/>
      <c r="C465" s="205"/>
      <c r="D465" s="198" t="s">
        <v>138</v>
      </c>
      <c r="E465" s="206" t="s">
        <v>1</v>
      </c>
      <c r="F465" s="207" t="s">
        <v>649</v>
      </c>
      <c r="G465" s="205"/>
      <c r="H465" s="208">
        <v>51.95</v>
      </c>
      <c r="I465" s="209"/>
      <c r="J465" s="205"/>
      <c r="K465" s="205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138</v>
      </c>
      <c r="AU465" s="214" t="s">
        <v>82</v>
      </c>
      <c r="AV465" s="13" t="s">
        <v>82</v>
      </c>
      <c r="AW465" s="13" t="s">
        <v>29</v>
      </c>
      <c r="AX465" s="13" t="s">
        <v>80</v>
      </c>
      <c r="AY465" s="214" t="s">
        <v>125</v>
      </c>
    </row>
    <row r="466" spans="1:65" s="2" customFormat="1" ht="16.5" customHeight="1">
      <c r="A466" s="33"/>
      <c r="B466" s="34"/>
      <c r="C466" s="185" t="s">
        <v>650</v>
      </c>
      <c r="D466" s="185" t="s">
        <v>127</v>
      </c>
      <c r="E466" s="186" t="s">
        <v>651</v>
      </c>
      <c r="F466" s="187" t="s">
        <v>652</v>
      </c>
      <c r="G466" s="188" t="s">
        <v>130</v>
      </c>
      <c r="H466" s="189">
        <v>6</v>
      </c>
      <c r="I466" s="190"/>
      <c r="J466" s="191">
        <f>ROUND(I466*H466,2)</f>
        <v>0</v>
      </c>
      <c r="K466" s="187" t="s">
        <v>131</v>
      </c>
      <c r="L466" s="38"/>
      <c r="M466" s="192" t="s">
        <v>1</v>
      </c>
      <c r="N466" s="193" t="s">
        <v>37</v>
      </c>
      <c r="O466" s="70"/>
      <c r="P466" s="194">
        <f>O466*H466</f>
        <v>0</v>
      </c>
      <c r="Q466" s="194">
        <v>0</v>
      </c>
      <c r="R466" s="194">
        <f>Q466*H466</f>
        <v>0</v>
      </c>
      <c r="S466" s="194">
        <v>0.01</v>
      </c>
      <c r="T466" s="195">
        <f>S466*H466</f>
        <v>0.06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96" t="s">
        <v>132</v>
      </c>
      <c r="AT466" s="196" t="s">
        <v>127</v>
      </c>
      <c r="AU466" s="196" t="s">
        <v>82</v>
      </c>
      <c r="AY466" s="16" t="s">
        <v>125</v>
      </c>
      <c r="BE466" s="197">
        <f>IF(N466="základní",J466,0)</f>
        <v>0</v>
      </c>
      <c r="BF466" s="197">
        <f>IF(N466="snížená",J466,0)</f>
        <v>0</v>
      </c>
      <c r="BG466" s="197">
        <f>IF(N466="zákl. přenesená",J466,0)</f>
        <v>0</v>
      </c>
      <c r="BH466" s="197">
        <f>IF(N466="sníž. přenesená",J466,0)</f>
        <v>0</v>
      </c>
      <c r="BI466" s="197">
        <f>IF(N466="nulová",J466,0)</f>
        <v>0</v>
      </c>
      <c r="BJ466" s="16" t="s">
        <v>80</v>
      </c>
      <c r="BK466" s="197">
        <f>ROUND(I466*H466,2)</f>
        <v>0</v>
      </c>
      <c r="BL466" s="16" t="s">
        <v>132</v>
      </c>
      <c r="BM466" s="196" t="s">
        <v>653</v>
      </c>
    </row>
    <row r="467" spans="1:65" s="2" customFormat="1" ht="19.2">
      <c r="A467" s="33"/>
      <c r="B467" s="34"/>
      <c r="C467" s="35"/>
      <c r="D467" s="198" t="s">
        <v>134</v>
      </c>
      <c r="E467" s="35"/>
      <c r="F467" s="199" t="s">
        <v>654</v>
      </c>
      <c r="G467" s="35"/>
      <c r="H467" s="35"/>
      <c r="I467" s="200"/>
      <c r="J467" s="35"/>
      <c r="K467" s="35"/>
      <c r="L467" s="38"/>
      <c r="M467" s="201"/>
      <c r="N467" s="202"/>
      <c r="O467" s="70"/>
      <c r="P467" s="70"/>
      <c r="Q467" s="70"/>
      <c r="R467" s="70"/>
      <c r="S467" s="70"/>
      <c r="T467" s="71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6" t="s">
        <v>134</v>
      </c>
      <c r="AU467" s="16" t="s">
        <v>82</v>
      </c>
    </row>
    <row r="468" spans="1:65" s="2" customFormat="1" ht="48">
      <c r="A468" s="33"/>
      <c r="B468" s="34"/>
      <c r="C468" s="35"/>
      <c r="D468" s="198" t="s">
        <v>136</v>
      </c>
      <c r="E468" s="35"/>
      <c r="F468" s="203" t="s">
        <v>655</v>
      </c>
      <c r="G468" s="35"/>
      <c r="H468" s="35"/>
      <c r="I468" s="200"/>
      <c r="J468" s="35"/>
      <c r="K468" s="35"/>
      <c r="L468" s="38"/>
      <c r="M468" s="201"/>
      <c r="N468" s="202"/>
      <c r="O468" s="70"/>
      <c r="P468" s="70"/>
      <c r="Q468" s="70"/>
      <c r="R468" s="70"/>
      <c r="S468" s="70"/>
      <c r="T468" s="71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6" t="s">
        <v>136</v>
      </c>
      <c r="AU468" s="16" t="s">
        <v>82</v>
      </c>
    </row>
    <row r="469" spans="1:65" s="13" customFormat="1" ht="10.199999999999999">
      <c r="B469" s="204"/>
      <c r="C469" s="205"/>
      <c r="D469" s="198" t="s">
        <v>138</v>
      </c>
      <c r="E469" s="206" t="s">
        <v>1</v>
      </c>
      <c r="F469" s="207" t="s">
        <v>656</v>
      </c>
      <c r="G469" s="205"/>
      <c r="H469" s="208">
        <v>6</v>
      </c>
      <c r="I469" s="209"/>
      <c r="J469" s="205"/>
      <c r="K469" s="205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138</v>
      </c>
      <c r="AU469" s="214" t="s">
        <v>82</v>
      </c>
      <c r="AV469" s="13" t="s">
        <v>82</v>
      </c>
      <c r="AW469" s="13" t="s">
        <v>29</v>
      </c>
      <c r="AX469" s="13" t="s">
        <v>80</v>
      </c>
      <c r="AY469" s="214" t="s">
        <v>125</v>
      </c>
    </row>
    <row r="470" spans="1:65" s="2" customFormat="1" ht="24.15" customHeight="1">
      <c r="A470" s="33"/>
      <c r="B470" s="34"/>
      <c r="C470" s="185" t="s">
        <v>657</v>
      </c>
      <c r="D470" s="185" t="s">
        <v>127</v>
      </c>
      <c r="E470" s="186" t="s">
        <v>658</v>
      </c>
      <c r="F470" s="187" t="s">
        <v>659</v>
      </c>
      <c r="G470" s="188" t="s">
        <v>185</v>
      </c>
      <c r="H470" s="189">
        <v>2.4500000000000002</v>
      </c>
      <c r="I470" s="190"/>
      <c r="J470" s="191">
        <f>ROUND(I470*H470,2)</f>
        <v>0</v>
      </c>
      <c r="K470" s="187" t="s">
        <v>131</v>
      </c>
      <c r="L470" s="38"/>
      <c r="M470" s="192" t="s">
        <v>1</v>
      </c>
      <c r="N470" s="193" t="s">
        <v>37</v>
      </c>
      <c r="O470" s="70"/>
      <c r="P470" s="194">
        <f>O470*H470</f>
        <v>0</v>
      </c>
      <c r="Q470" s="194">
        <v>0</v>
      </c>
      <c r="R470" s="194">
        <f>Q470*H470</f>
        <v>0</v>
      </c>
      <c r="S470" s="194">
        <v>0</v>
      </c>
      <c r="T470" s="195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96" t="s">
        <v>132</v>
      </c>
      <c r="AT470" s="196" t="s">
        <v>127</v>
      </c>
      <c r="AU470" s="196" t="s">
        <v>82</v>
      </c>
      <c r="AY470" s="16" t="s">
        <v>125</v>
      </c>
      <c r="BE470" s="197">
        <f>IF(N470="základní",J470,0)</f>
        <v>0</v>
      </c>
      <c r="BF470" s="197">
        <f>IF(N470="snížená",J470,0)</f>
        <v>0</v>
      </c>
      <c r="BG470" s="197">
        <f>IF(N470="zákl. přenesená",J470,0)</f>
        <v>0</v>
      </c>
      <c r="BH470" s="197">
        <f>IF(N470="sníž. přenesená",J470,0)</f>
        <v>0</v>
      </c>
      <c r="BI470" s="197">
        <f>IF(N470="nulová",J470,0)</f>
        <v>0</v>
      </c>
      <c r="BJ470" s="16" t="s">
        <v>80</v>
      </c>
      <c r="BK470" s="197">
        <f>ROUND(I470*H470,2)</f>
        <v>0</v>
      </c>
      <c r="BL470" s="16" t="s">
        <v>132</v>
      </c>
      <c r="BM470" s="196" t="s">
        <v>660</v>
      </c>
    </row>
    <row r="471" spans="1:65" s="2" customFormat="1" ht="19.2">
      <c r="A471" s="33"/>
      <c r="B471" s="34"/>
      <c r="C471" s="35"/>
      <c r="D471" s="198" t="s">
        <v>134</v>
      </c>
      <c r="E471" s="35"/>
      <c r="F471" s="199" t="s">
        <v>661</v>
      </c>
      <c r="G471" s="35"/>
      <c r="H471" s="35"/>
      <c r="I471" s="200"/>
      <c r="J471" s="35"/>
      <c r="K471" s="35"/>
      <c r="L471" s="38"/>
      <c r="M471" s="201"/>
      <c r="N471" s="202"/>
      <c r="O471" s="70"/>
      <c r="P471" s="70"/>
      <c r="Q471" s="70"/>
      <c r="R471" s="70"/>
      <c r="S471" s="70"/>
      <c r="T471" s="71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6" t="s">
        <v>134</v>
      </c>
      <c r="AU471" s="16" t="s">
        <v>82</v>
      </c>
    </row>
    <row r="472" spans="1:65" s="2" customFormat="1" ht="28.8">
      <c r="A472" s="33"/>
      <c r="B472" s="34"/>
      <c r="C472" s="35"/>
      <c r="D472" s="198" t="s">
        <v>136</v>
      </c>
      <c r="E472" s="35"/>
      <c r="F472" s="203" t="s">
        <v>662</v>
      </c>
      <c r="G472" s="35"/>
      <c r="H472" s="35"/>
      <c r="I472" s="200"/>
      <c r="J472" s="35"/>
      <c r="K472" s="35"/>
      <c r="L472" s="38"/>
      <c r="M472" s="201"/>
      <c r="N472" s="202"/>
      <c r="O472" s="70"/>
      <c r="P472" s="70"/>
      <c r="Q472" s="70"/>
      <c r="R472" s="70"/>
      <c r="S472" s="70"/>
      <c r="T472" s="71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6" t="s">
        <v>136</v>
      </c>
      <c r="AU472" s="16" t="s">
        <v>82</v>
      </c>
    </row>
    <row r="473" spans="1:65" s="13" customFormat="1" ht="20.399999999999999">
      <c r="B473" s="204"/>
      <c r="C473" s="205"/>
      <c r="D473" s="198" t="s">
        <v>138</v>
      </c>
      <c r="E473" s="206" t="s">
        <v>1</v>
      </c>
      <c r="F473" s="207" t="s">
        <v>663</v>
      </c>
      <c r="G473" s="205"/>
      <c r="H473" s="208">
        <v>2.4500000000000002</v>
      </c>
      <c r="I473" s="209"/>
      <c r="J473" s="205"/>
      <c r="K473" s="205"/>
      <c r="L473" s="210"/>
      <c r="M473" s="211"/>
      <c r="N473" s="212"/>
      <c r="O473" s="212"/>
      <c r="P473" s="212"/>
      <c r="Q473" s="212"/>
      <c r="R473" s="212"/>
      <c r="S473" s="212"/>
      <c r="T473" s="213"/>
      <c r="AT473" s="214" t="s">
        <v>138</v>
      </c>
      <c r="AU473" s="214" t="s">
        <v>82</v>
      </c>
      <c r="AV473" s="13" t="s">
        <v>82</v>
      </c>
      <c r="AW473" s="13" t="s">
        <v>29</v>
      </c>
      <c r="AX473" s="13" t="s">
        <v>80</v>
      </c>
      <c r="AY473" s="214" t="s">
        <v>125</v>
      </c>
    </row>
    <row r="474" spans="1:65" s="12" customFormat="1" ht="22.8" customHeight="1">
      <c r="B474" s="169"/>
      <c r="C474" s="170"/>
      <c r="D474" s="171" t="s">
        <v>71</v>
      </c>
      <c r="E474" s="183" t="s">
        <v>664</v>
      </c>
      <c r="F474" s="183" t="s">
        <v>665</v>
      </c>
      <c r="G474" s="170"/>
      <c r="H474" s="170"/>
      <c r="I474" s="173"/>
      <c r="J474" s="184">
        <f>BK474</f>
        <v>0</v>
      </c>
      <c r="K474" s="170"/>
      <c r="L474" s="175"/>
      <c r="M474" s="176"/>
      <c r="N474" s="177"/>
      <c r="O474" s="177"/>
      <c r="P474" s="178">
        <f>SUM(P475:P488)</f>
        <v>0</v>
      </c>
      <c r="Q474" s="177"/>
      <c r="R474" s="178">
        <f>SUM(R475:R488)</f>
        <v>0</v>
      </c>
      <c r="S474" s="177"/>
      <c r="T474" s="179">
        <f>SUM(T475:T488)</f>
        <v>0</v>
      </c>
      <c r="AR474" s="180" t="s">
        <v>80</v>
      </c>
      <c r="AT474" s="181" t="s">
        <v>71</v>
      </c>
      <c r="AU474" s="181" t="s">
        <v>80</v>
      </c>
      <c r="AY474" s="180" t="s">
        <v>125</v>
      </c>
      <c r="BK474" s="182">
        <f>SUM(BK475:BK488)</f>
        <v>0</v>
      </c>
    </row>
    <row r="475" spans="1:65" s="2" customFormat="1" ht="24.15" customHeight="1">
      <c r="A475" s="33"/>
      <c r="B475" s="34"/>
      <c r="C475" s="185" t="s">
        <v>666</v>
      </c>
      <c r="D475" s="185" t="s">
        <v>127</v>
      </c>
      <c r="E475" s="186" t="s">
        <v>667</v>
      </c>
      <c r="F475" s="187" t="s">
        <v>668</v>
      </c>
      <c r="G475" s="188" t="s">
        <v>669</v>
      </c>
      <c r="H475" s="189">
        <v>0.06</v>
      </c>
      <c r="I475" s="190"/>
      <c r="J475" s="191">
        <f>ROUND(I475*H475,2)</f>
        <v>0</v>
      </c>
      <c r="K475" s="187" t="s">
        <v>131</v>
      </c>
      <c r="L475" s="38"/>
      <c r="M475" s="192" t="s">
        <v>1</v>
      </c>
      <c r="N475" s="193" t="s">
        <v>37</v>
      </c>
      <c r="O475" s="70"/>
      <c r="P475" s="194">
        <f>O475*H475</f>
        <v>0</v>
      </c>
      <c r="Q475" s="194">
        <v>0</v>
      </c>
      <c r="R475" s="194">
        <f>Q475*H475</f>
        <v>0</v>
      </c>
      <c r="S475" s="194">
        <v>0</v>
      </c>
      <c r="T475" s="195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96" t="s">
        <v>132</v>
      </c>
      <c r="AT475" s="196" t="s">
        <v>127</v>
      </c>
      <c r="AU475" s="196" t="s">
        <v>82</v>
      </c>
      <c r="AY475" s="16" t="s">
        <v>125</v>
      </c>
      <c r="BE475" s="197">
        <f>IF(N475="základní",J475,0)</f>
        <v>0</v>
      </c>
      <c r="BF475" s="197">
        <f>IF(N475="snížená",J475,0)</f>
        <v>0</v>
      </c>
      <c r="BG475" s="197">
        <f>IF(N475="zákl. přenesená",J475,0)</f>
        <v>0</v>
      </c>
      <c r="BH475" s="197">
        <f>IF(N475="sníž. přenesená",J475,0)</f>
        <v>0</v>
      </c>
      <c r="BI475" s="197">
        <f>IF(N475="nulová",J475,0)</f>
        <v>0</v>
      </c>
      <c r="BJ475" s="16" t="s">
        <v>80</v>
      </c>
      <c r="BK475" s="197">
        <f>ROUND(I475*H475,2)</f>
        <v>0</v>
      </c>
      <c r="BL475" s="16" t="s">
        <v>132</v>
      </c>
      <c r="BM475" s="196" t="s">
        <v>670</v>
      </c>
    </row>
    <row r="476" spans="1:65" s="2" customFormat="1" ht="19.2">
      <c r="A476" s="33"/>
      <c r="B476" s="34"/>
      <c r="C476" s="35"/>
      <c r="D476" s="198" t="s">
        <v>134</v>
      </c>
      <c r="E476" s="35"/>
      <c r="F476" s="199" t="s">
        <v>671</v>
      </c>
      <c r="G476" s="35"/>
      <c r="H476" s="35"/>
      <c r="I476" s="200"/>
      <c r="J476" s="35"/>
      <c r="K476" s="35"/>
      <c r="L476" s="38"/>
      <c r="M476" s="201"/>
      <c r="N476" s="202"/>
      <c r="O476" s="70"/>
      <c r="P476" s="70"/>
      <c r="Q476" s="70"/>
      <c r="R476" s="70"/>
      <c r="S476" s="70"/>
      <c r="T476" s="71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6" t="s">
        <v>134</v>
      </c>
      <c r="AU476" s="16" t="s">
        <v>82</v>
      </c>
    </row>
    <row r="477" spans="1:65" s="2" customFormat="1" ht="24.15" customHeight="1">
      <c r="A477" s="33"/>
      <c r="B477" s="34"/>
      <c r="C477" s="185" t="s">
        <v>672</v>
      </c>
      <c r="D477" s="185" t="s">
        <v>127</v>
      </c>
      <c r="E477" s="186" t="s">
        <v>673</v>
      </c>
      <c r="F477" s="187" t="s">
        <v>674</v>
      </c>
      <c r="G477" s="188" t="s">
        <v>669</v>
      </c>
      <c r="H477" s="189">
        <v>1557.452</v>
      </c>
      <c r="I477" s="190"/>
      <c r="J477" s="191">
        <f>ROUND(I477*H477,2)</f>
        <v>0</v>
      </c>
      <c r="K477" s="187" t="s">
        <v>131</v>
      </c>
      <c r="L477" s="38"/>
      <c r="M477" s="192" t="s">
        <v>1</v>
      </c>
      <c r="N477" s="193" t="s">
        <v>37</v>
      </c>
      <c r="O477" s="70"/>
      <c r="P477" s="194">
        <f>O477*H477</f>
        <v>0</v>
      </c>
      <c r="Q477" s="194">
        <v>0</v>
      </c>
      <c r="R477" s="194">
        <f>Q477*H477</f>
        <v>0</v>
      </c>
      <c r="S477" s="194">
        <v>0</v>
      </c>
      <c r="T477" s="195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96" t="s">
        <v>132</v>
      </c>
      <c r="AT477" s="196" t="s">
        <v>127</v>
      </c>
      <c r="AU477" s="196" t="s">
        <v>82</v>
      </c>
      <c r="AY477" s="16" t="s">
        <v>125</v>
      </c>
      <c r="BE477" s="197">
        <f>IF(N477="základní",J477,0)</f>
        <v>0</v>
      </c>
      <c r="BF477" s="197">
        <f>IF(N477="snížená",J477,0)</f>
        <v>0</v>
      </c>
      <c r="BG477" s="197">
        <f>IF(N477="zákl. přenesená",J477,0)</f>
        <v>0</v>
      </c>
      <c r="BH477" s="197">
        <f>IF(N477="sníž. přenesená",J477,0)</f>
        <v>0</v>
      </c>
      <c r="BI477" s="197">
        <f>IF(N477="nulová",J477,0)</f>
        <v>0</v>
      </c>
      <c r="BJ477" s="16" t="s">
        <v>80</v>
      </c>
      <c r="BK477" s="197">
        <f>ROUND(I477*H477,2)</f>
        <v>0</v>
      </c>
      <c r="BL477" s="16" t="s">
        <v>132</v>
      </c>
      <c r="BM477" s="196" t="s">
        <v>675</v>
      </c>
    </row>
    <row r="478" spans="1:65" s="2" customFormat="1" ht="28.8">
      <c r="A478" s="33"/>
      <c r="B478" s="34"/>
      <c r="C478" s="35"/>
      <c r="D478" s="198" t="s">
        <v>134</v>
      </c>
      <c r="E478" s="35"/>
      <c r="F478" s="199" t="s">
        <v>676</v>
      </c>
      <c r="G478" s="35"/>
      <c r="H478" s="35"/>
      <c r="I478" s="200"/>
      <c r="J478" s="35"/>
      <c r="K478" s="35"/>
      <c r="L478" s="38"/>
      <c r="M478" s="201"/>
      <c r="N478" s="202"/>
      <c r="O478" s="70"/>
      <c r="P478" s="70"/>
      <c r="Q478" s="70"/>
      <c r="R478" s="70"/>
      <c r="S478" s="70"/>
      <c r="T478" s="71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6" t="s">
        <v>134</v>
      </c>
      <c r="AU478" s="16" t="s">
        <v>82</v>
      </c>
    </row>
    <row r="479" spans="1:65" s="13" customFormat="1" ht="10.199999999999999">
      <c r="B479" s="204"/>
      <c r="C479" s="205"/>
      <c r="D479" s="198" t="s">
        <v>138</v>
      </c>
      <c r="E479" s="206" t="s">
        <v>1</v>
      </c>
      <c r="F479" s="207" t="s">
        <v>677</v>
      </c>
      <c r="G479" s="205"/>
      <c r="H479" s="208">
        <v>1257.2</v>
      </c>
      <c r="I479" s="209"/>
      <c r="J479" s="205"/>
      <c r="K479" s="205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138</v>
      </c>
      <c r="AU479" s="214" t="s">
        <v>82</v>
      </c>
      <c r="AV479" s="13" t="s">
        <v>82</v>
      </c>
      <c r="AW479" s="13" t="s">
        <v>29</v>
      </c>
      <c r="AX479" s="13" t="s">
        <v>72</v>
      </c>
      <c r="AY479" s="214" t="s">
        <v>125</v>
      </c>
    </row>
    <row r="480" spans="1:65" s="13" customFormat="1" ht="10.199999999999999">
      <c r="B480" s="204"/>
      <c r="C480" s="205"/>
      <c r="D480" s="198" t="s">
        <v>138</v>
      </c>
      <c r="E480" s="206" t="s">
        <v>1</v>
      </c>
      <c r="F480" s="207" t="s">
        <v>678</v>
      </c>
      <c r="G480" s="205"/>
      <c r="H480" s="208">
        <v>102.672</v>
      </c>
      <c r="I480" s="209"/>
      <c r="J480" s="205"/>
      <c r="K480" s="205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138</v>
      </c>
      <c r="AU480" s="214" t="s">
        <v>82</v>
      </c>
      <c r="AV480" s="13" t="s">
        <v>82</v>
      </c>
      <c r="AW480" s="13" t="s">
        <v>29</v>
      </c>
      <c r="AX480" s="13" t="s">
        <v>72</v>
      </c>
      <c r="AY480" s="214" t="s">
        <v>125</v>
      </c>
    </row>
    <row r="481" spans="1:65" s="13" customFormat="1" ht="20.399999999999999">
      <c r="B481" s="204"/>
      <c r="C481" s="205"/>
      <c r="D481" s="198" t="s">
        <v>138</v>
      </c>
      <c r="E481" s="206" t="s">
        <v>1</v>
      </c>
      <c r="F481" s="207" t="s">
        <v>679</v>
      </c>
      <c r="G481" s="205"/>
      <c r="H481" s="208">
        <v>197.58</v>
      </c>
      <c r="I481" s="209"/>
      <c r="J481" s="205"/>
      <c r="K481" s="205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138</v>
      </c>
      <c r="AU481" s="214" t="s">
        <v>82</v>
      </c>
      <c r="AV481" s="13" t="s">
        <v>82</v>
      </c>
      <c r="AW481" s="13" t="s">
        <v>29</v>
      </c>
      <c r="AX481" s="13" t="s">
        <v>72</v>
      </c>
      <c r="AY481" s="214" t="s">
        <v>125</v>
      </c>
    </row>
    <row r="482" spans="1:65" s="14" customFormat="1" ht="10.199999999999999">
      <c r="B482" s="215"/>
      <c r="C482" s="216"/>
      <c r="D482" s="198" t="s">
        <v>138</v>
      </c>
      <c r="E482" s="217" t="s">
        <v>1</v>
      </c>
      <c r="F482" s="218" t="s">
        <v>191</v>
      </c>
      <c r="G482" s="216"/>
      <c r="H482" s="219">
        <v>1557.452</v>
      </c>
      <c r="I482" s="220"/>
      <c r="J482" s="216"/>
      <c r="K482" s="216"/>
      <c r="L482" s="221"/>
      <c r="M482" s="222"/>
      <c r="N482" s="223"/>
      <c r="O482" s="223"/>
      <c r="P482" s="223"/>
      <c r="Q482" s="223"/>
      <c r="R482" s="223"/>
      <c r="S482" s="223"/>
      <c r="T482" s="224"/>
      <c r="AT482" s="225" t="s">
        <v>138</v>
      </c>
      <c r="AU482" s="225" t="s">
        <v>82</v>
      </c>
      <c r="AV482" s="14" t="s">
        <v>132</v>
      </c>
      <c r="AW482" s="14" t="s">
        <v>29</v>
      </c>
      <c r="AX482" s="14" t="s">
        <v>80</v>
      </c>
      <c r="AY482" s="225" t="s">
        <v>125</v>
      </c>
    </row>
    <row r="483" spans="1:65" s="2" customFormat="1" ht="37.799999999999997" customHeight="1">
      <c r="A483" s="33"/>
      <c r="B483" s="34"/>
      <c r="C483" s="185" t="s">
        <v>680</v>
      </c>
      <c r="D483" s="185" t="s">
        <v>127</v>
      </c>
      <c r="E483" s="186" t="s">
        <v>681</v>
      </c>
      <c r="F483" s="187" t="s">
        <v>682</v>
      </c>
      <c r="G483" s="188" t="s">
        <v>669</v>
      </c>
      <c r="H483" s="189">
        <v>0.06</v>
      </c>
      <c r="I483" s="190"/>
      <c r="J483" s="191">
        <f>ROUND(I483*H483,2)</f>
        <v>0</v>
      </c>
      <c r="K483" s="187" t="s">
        <v>131</v>
      </c>
      <c r="L483" s="38"/>
      <c r="M483" s="192" t="s">
        <v>1</v>
      </c>
      <c r="N483" s="193" t="s">
        <v>37</v>
      </c>
      <c r="O483" s="70"/>
      <c r="P483" s="194">
        <f>O483*H483</f>
        <v>0</v>
      </c>
      <c r="Q483" s="194">
        <v>0</v>
      </c>
      <c r="R483" s="194">
        <f>Q483*H483</f>
        <v>0</v>
      </c>
      <c r="S483" s="194">
        <v>0</v>
      </c>
      <c r="T483" s="195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96" t="s">
        <v>132</v>
      </c>
      <c r="AT483" s="196" t="s">
        <v>127</v>
      </c>
      <c r="AU483" s="196" t="s">
        <v>82</v>
      </c>
      <c r="AY483" s="16" t="s">
        <v>125</v>
      </c>
      <c r="BE483" s="197">
        <f>IF(N483="základní",J483,0)</f>
        <v>0</v>
      </c>
      <c r="BF483" s="197">
        <f>IF(N483="snížená",J483,0)</f>
        <v>0</v>
      </c>
      <c r="BG483" s="197">
        <f>IF(N483="zákl. přenesená",J483,0)</f>
        <v>0</v>
      </c>
      <c r="BH483" s="197">
        <f>IF(N483="sníž. přenesená",J483,0)</f>
        <v>0</v>
      </c>
      <c r="BI483" s="197">
        <f>IF(N483="nulová",J483,0)</f>
        <v>0</v>
      </c>
      <c r="BJ483" s="16" t="s">
        <v>80</v>
      </c>
      <c r="BK483" s="197">
        <f>ROUND(I483*H483,2)</f>
        <v>0</v>
      </c>
      <c r="BL483" s="16" t="s">
        <v>132</v>
      </c>
      <c r="BM483" s="196" t="s">
        <v>683</v>
      </c>
    </row>
    <row r="484" spans="1:65" s="2" customFormat="1" ht="28.8">
      <c r="A484" s="33"/>
      <c r="B484" s="34"/>
      <c r="C484" s="35"/>
      <c r="D484" s="198" t="s">
        <v>134</v>
      </c>
      <c r="E484" s="35"/>
      <c r="F484" s="199" t="s">
        <v>684</v>
      </c>
      <c r="G484" s="35"/>
      <c r="H484" s="35"/>
      <c r="I484" s="200"/>
      <c r="J484" s="35"/>
      <c r="K484" s="35"/>
      <c r="L484" s="38"/>
      <c r="M484" s="201"/>
      <c r="N484" s="202"/>
      <c r="O484" s="70"/>
      <c r="P484" s="70"/>
      <c r="Q484" s="70"/>
      <c r="R484" s="70"/>
      <c r="S484" s="70"/>
      <c r="T484" s="71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6" t="s">
        <v>134</v>
      </c>
      <c r="AU484" s="16" t="s">
        <v>82</v>
      </c>
    </row>
    <row r="485" spans="1:65" s="2" customFormat="1" ht="21.75" customHeight="1">
      <c r="A485" s="33"/>
      <c r="B485" s="34"/>
      <c r="C485" s="185" t="s">
        <v>685</v>
      </c>
      <c r="D485" s="185" t="s">
        <v>127</v>
      </c>
      <c r="E485" s="186" t="s">
        <v>686</v>
      </c>
      <c r="F485" s="187" t="s">
        <v>687</v>
      </c>
      <c r="G485" s="188" t="s">
        <v>669</v>
      </c>
      <c r="H485" s="189">
        <v>0.06</v>
      </c>
      <c r="I485" s="190"/>
      <c r="J485" s="191">
        <f>ROUND(I485*H485,2)</f>
        <v>0</v>
      </c>
      <c r="K485" s="187" t="s">
        <v>131</v>
      </c>
      <c r="L485" s="38"/>
      <c r="M485" s="192" t="s">
        <v>1</v>
      </c>
      <c r="N485" s="193" t="s">
        <v>37</v>
      </c>
      <c r="O485" s="70"/>
      <c r="P485" s="194">
        <f>O485*H485</f>
        <v>0</v>
      </c>
      <c r="Q485" s="194">
        <v>0</v>
      </c>
      <c r="R485" s="194">
        <f>Q485*H485</f>
        <v>0</v>
      </c>
      <c r="S485" s="194">
        <v>0</v>
      </c>
      <c r="T485" s="195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96" t="s">
        <v>132</v>
      </c>
      <c r="AT485" s="196" t="s">
        <v>127</v>
      </c>
      <c r="AU485" s="196" t="s">
        <v>82</v>
      </c>
      <c r="AY485" s="16" t="s">
        <v>125</v>
      </c>
      <c r="BE485" s="197">
        <f>IF(N485="základní",J485,0)</f>
        <v>0</v>
      </c>
      <c r="BF485" s="197">
        <f>IF(N485="snížená",J485,0)</f>
        <v>0</v>
      </c>
      <c r="BG485" s="197">
        <f>IF(N485="zákl. přenesená",J485,0)</f>
        <v>0</v>
      </c>
      <c r="BH485" s="197">
        <f>IF(N485="sníž. přenesená",J485,0)</f>
        <v>0</v>
      </c>
      <c r="BI485" s="197">
        <f>IF(N485="nulová",J485,0)</f>
        <v>0</v>
      </c>
      <c r="BJ485" s="16" t="s">
        <v>80</v>
      </c>
      <c r="BK485" s="197">
        <f>ROUND(I485*H485,2)</f>
        <v>0</v>
      </c>
      <c r="BL485" s="16" t="s">
        <v>132</v>
      </c>
      <c r="BM485" s="196" t="s">
        <v>688</v>
      </c>
    </row>
    <row r="486" spans="1:65" s="2" customFormat="1" ht="19.2">
      <c r="A486" s="33"/>
      <c r="B486" s="34"/>
      <c r="C486" s="35"/>
      <c r="D486" s="198" t="s">
        <v>134</v>
      </c>
      <c r="E486" s="35"/>
      <c r="F486" s="199" t="s">
        <v>689</v>
      </c>
      <c r="G486" s="35"/>
      <c r="H486" s="35"/>
      <c r="I486" s="200"/>
      <c r="J486" s="35"/>
      <c r="K486" s="35"/>
      <c r="L486" s="38"/>
      <c r="M486" s="201"/>
      <c r="N486" s="202"/>
      <c r="O486" s="70"/>
      <c r="P486" s="70"/>
      <c r="Q486" s="70"/>
      <c r="R486" s="70"/>
      <c r="S486" s="70"/>
      <c r="T486" s="71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6" t="s">
        <v>134</v>
      </c>
      <c r="AU486" s="16" t="s">
        <v>82</v>
      </c>
    </row>
    <row r="487" spans="1:65" s="2" customFormat="1" ht="24.15" customHeight="1">
      <c r="A487" s="33"/>
      <c r="B487" s="34"/>
      <c r="C487" s="185" t="s">
        <v>690</v>
      </c>
      <c r="D487" s="185" t="s">
        <v>127</v>
      </c>
      <c r="E487" s="186" t="s">
        <v>691</v>
      </c>
      <c r="F487" s="187" t="s">
        <v>692</v>
      </c>
      <c r="G487" s="188" t="s">
        <v>669</v>
      </c>
      <c r="H487" s="189">
        <v>0.06</v>
      </c>
      <c r="I487" s="190"/>
      <c r="J487" s="191">
        <f>ROUND(I487*H487,2)</f>
        <v>0</v>
      </c>
      <c r="K487" s="187" t="s">
        <v>131</v>
      </c>
      <c r="L487" s="38"/>
      <c r="M487" s="192" t="s">
        <v>1</v>
      </c>
      <c r="N487" s="193" t="s">
        <v>37</v>
      </c>
      <c r="O487" s="70"/>
      <c r="P487" s="194">
        <f>O487*H487</f>
        <v>0</v>
      </c>
      <c r="Q487" s="194">
        <v>0</v>
      </c>
      <c r="R487" s="194">
        <f>Q487*H487</f>
        <v>0</v>
      </c>
      <c r="S487" s="194">
        <v>0</v>
      </c>
      <c r="T487" s="195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96" t="s">
        <v>132</v>
      </c>
      <c r="AT487" s="196" t="s">
        <v>127</v>
      </c>
      <c r="AU487" s="196" t="s">
        <v>82</v>
      </c>
      <c r="AY487" s="16" t="s">
        <v>125</v>
      </c>
      <c r="BE487" s="197">
        <f>IF(N487="základní",J487,0)</f>
        <v>0</v>
      </c>
      <c r="BF487" s="197">
        <f>IF(N487="snížená",J487,0)</f>
        <v>0</v>
      </c>
      <c r="BG487" s="197">
        <f>IF(N487="zákl. přenesená",J487,0)</f>
        <v>0</v>
      </c>
      <c r="BH487" s="197">
        <f>IF(N487="sníž. přenesená",J487,0)</f>
        <v>0</v>
      </c>
      <c r="BI487" s="197">
        <f>IF(N487="nulová",J487,0)</f>
        <v>0</v>
      </c>
      <c r="BJ487" s="16" t="s">
        <v>80</v>
      </c>
      <c r="BK487" s="197">
        <f>ROUND(I487*H487,2)</f>
        <v>0</v>
      </c>
      <c r="BL487" s="16" t="s">
        <v>132</v>
      </c>
      <c r="BM487" s="196" t="s">
        <v>693</v>
      </c>
    </row>
    <row r="488" spans="1:65" s="2" customFormat="1" ht="28.8">
      <c r="A488" s="33"/>
      <c r="B488" s="34"/>
      <c r="C488" s="35"/>
      <c r="D488" s="198" t="s">
        <v>134</v>
      </c>
      <c r="E488" s="35"/>
      <c r="F488" s="199" t="s">
        <v>694</v>
      </c>
      <c r="G488" s="35"/>
      <c r="H488" s="35"/>
      <c r="I488" s="200"/>
      <c r="J488" s="35"/>
      <c r="K488" s="35"/>
      <c r="L488" s="38"/>
      <c r="M488" s="201"/>
      <c r="N488" s="202"/>
      <c r="O488" s="70"/>
      <c r="P488" s="70"/>
      <c r="Q488" s="70"/>
      <c r="R488" s="70"/>
      <c r="S488" s="70"/>
      <c r="T488" s="71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6" t="s">
        <v>134</v>
      </c>
      <c r="AU488" s="16" t="s">
        <v>82</v>
      </c>
    </row>
    <row r="489" spans="1:65" s="12" customFormat="1" ht="22.8" customHeight="1">
      <c r="B489" s="169"/>
      <c r="C489" s="170"/>
      <c r="D489" s="171" t="s">
        <v>71</v>
      </c>
      <c r="E489" s="183" t="s">
        <v>695</v>
      </c>
      <c r="F489" s="183" t="s">
        <v>696</v>
      </c>
      <c r="G489" s="170"/>
      <c r="H489" s="170"/>
      <c r="I489" s="173"/>
      <c r="J489" s="184">
        <f>BK489</f>
        <v>0</v>
      </c>
      <c r="K489" s="170"/>
      <c r="L489" s="175"/>
      <c r="M489" s="176"/>
      <c r="N489" s="177"/>
      <c r="O489" s="177"/>
      <c r="P489" s="178">
        <f>SUM(P490:P493)</f>
        <v>0</v>
      </c>
      <c r="Q489" s="177"/>
      <c r="R489" s="178">
        <f>SUM(R490:R493)</f>
        <v>0</v>
      </c>
      <c r="S489" s="177"/>
      <c r="T489" s="179">
        <f>SUM(T490:T493)</f>
        <v>0</v>
      </c>
      <c r="AR489" s="180" t="s">
        <v>80</v>
      </c>
      <c r="AT489" s="181" t="s">
        <v>71</v>
      </c>
      <c r="AU489" s="181" t="s">
        <v>80</v>
      </c>
      <c r="AY489" s="180" t="s">
        <v>125</v>
      </c>
      <c r="BK489" s="182">
        <f>SUM(BK490:BK493)</f>
        <v>0</v>
      </c>
    </row>
    <row r="490" spans="1:65" s="2" customFormat="1" ht="33" customHeight="1">
      <c r="A490" s="33"/>
      <c r="B490" s="34"/>
      <c r="C490" s="185" t="s">
        <v>697</v>
      </c>
      <c r="D490" s="185" t="s">
        <v>127</v>
      </c>
      <c r="E490" s="186" t="s">
        <v>698</v>
      </c>
      <c r="F490" s="187" t="s">
        <v>699</v>
      </c>
      <c r="G490" s="188" t="s">
        <v>669</v>
      </c>
      <c r="H490" s="189">
        <v>183.839</v>
      </c>
      <c r="I490" s="190"/>
      <c r="J490" s="191">
        <f>ROUND(I490*H490,2)</f>
        <v>0</v>
      </c>
      <c r="K490" s="187" t="s">
        <v>131</v>
      </c>
      <c r="L490" s="38"/>
      <c r="M490" s="192" t="s">
        <v>1</v>
      </c>
      <c r="N490" s="193" t="s">
        <v>37</v>
      </c>
      <c r="O490" s="70"/>
      <c r="P490" s="194">
        <f>O490*H490</f>
        <v>0</v>
      </c>
      <c r="Q490" s="194">
        <v>0</v>
      </c>
      <c r="R490" s="194">
        <f>Q490*H490</f>
        <v>0</v>
      </c>
      <c r="S490" s="194">
        <v>0</v>
      </c>
      <c r="T490" s="195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96" t="s">
        <v>132</v>
      </c>
      <c r="AT490" s="196" t="s">
        <v>127</v>
      </c>
      <c r="AU490" s="196" t="s">
        <v>82</v>
      </c>
      <c r="AY490" s="16" t="s">
        <v>125</v>
      </c>
      <c r="BE490" s="197">
        <f>IF(N490="základní",J490,0)</f>
        <v>0</v>
      </c>
      <c r="BF490" s="197">
        <f>IF(N490="snížená",J490,0)</f>
        <v>0</v>
      </c>
      <c r="BG490" s="197">
        <f>IF(N490="zákl. přenesená",J490,0)</f>
        <v>0</v>
      </c>
      <c r="BH490" s="197">
        <f>IF(N490="sníž. přenesená",J490,0)</f>
        <v>0</v>
      </c>
      <c r="BI490" s="197">
        <f>IF(N490="nulová",J490,0)</f>
        <v>0</v>
      </c>
      <c r="BJ490" s="16" t="s">
        <v>80</v>
      </c>
      <c r="BK490" s="197">
        <f>ROUND(I490*H490,2)</f>
        <v>0</v>
      </c>
      <c r="BL490" s="16" t="s">
        <v>132</v>
      </c>
      <c r="BM490" s="196" t="s">
        <v>700</v>
      </c>
    </row>
    <row r="491" spans="1:65" s="2" customFormat="1" ht="28.8">
      <c r="A491" s="33"/>
      <c r="B491" s="34"/>
      <c r="C491" s="35"/>
      <c r="D491" s="198" t="s">
        <v>134</v>
      </c>
      <c r="E491" s="35"/>
      <c r="F491" s="199" t="s">
        <v>701</v>
      </c>
      <c r="G491" s="35"/>
      <c r="H491" s="35"/>
      <c r="I491" s="200"/>
      <c r="J491" s="35"/>
      <c r="K491" s="35"/>
      <c r="L491" s="38"/>
      <c r="M491" s="201"/>
      <c r="N491" s="202"/>
      <c r="O491" s="70"/>
      <c r="P491" s="70"/>
      <c r="Q491" s="70"/>
      <c r="R491" s="70"/>
      <c r="S491" s="70"/>
      <c r="T491" s="71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T491" s="16" t="s">
        <v>134</v>
      </c>
      <c r="AU491" s="16" t="s">
        <v>82</v>
      </c>
    </row>
    <row r="492" spans="1:65" s="2" customFormat="1" ht="33" customHeight="1">
      <c r="A492" s="33"/>
      <c r="B492" s="34"/>
      <c r="C492" s="185" t="s">
        <v>702</v>
      </c>
      <c r="D492" s="185" t="s">
        <v>127</v>
      </c>
      <c r="E492" s="186" t="s">
        <v>703</v>
      </c>
      <c r="F492" s="187" t="s">
        <v>704</v>
      </c>
      <c r="G492" s="188" t="s">
        <v>669</v>
      </c>
      <c r="H492" s="189">
        <v>183.839</v>
      </c>
      <c r="I492" s="190"/>
      <c r="J492" s="191">
        <f>ROUND(I492*H492,2)</f>
        <v>0</v>
      </c>
      <c r="K492" s="187" t="s">
        <v>131</v>
      </c>
      <c r="L492" s="38"/>
      <c r="M492" s="192" t="s">
        <v>1</v>
      </c>
      <c r="N492" s="193" t="s">
        <v>37</v>
      </c>
      <c r="O492" s="70"/>
      <c r="P492" s="194">
        <f>O492*H492</f>
        <v>0</v>
      </c>
      <c r="Q492" s="194">
        <v>0</v>
      </c>
      <c r="R492" s="194">
        <f>Q492*H492</f>
        <v>0</v>
      </c>
      <c r="S492" s="194">
        <v>0</v>
      </c>
      <c r="T492" s="195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96" t="s">
        <v>132</v>
      </c>
      <c r="AT492" s="196" t="s">
        <v>127</v>
      </c>
      <c r="AU492" s="196" t="s">
        <v>82</v>
      </c>
      <c r="AY492" s="16" t="s">
        <v>125</v>
      </c>
      <c r="BE492" s="197">
        <f>IF(N492="základní",J492,0)</f>
        <v>0</v>
      </c>
      <c r="BF492" s="197">
        <f>IF(N492="snížená",J492,0)</f>
        <v>0</v>
      </c>
      <c r="BG492" s="197">
        <f>IF(N492="zákl. přenesená",J492,0)</f>
        <v>0</v>
      </c>
      <c r="BH492" s="197">
        <f>IF(N492="sníž. přenesená",J492,0)</f>
        <v>0</v>
      </c>
      <c r="BI492" s="197">
        <f>IF(N492="nulová",J492,0)</f>
        <v>0</v>
      </c>
      <c r="BJ492" s="16" t="s">
        <v>80</v>
      </c>
      <c r="BK492" s="197">
        <f>ROUND(I492*H492,2)</f>
        <v>0</v>
      </c>
      <c r="BL492" s="16" t="s">
        <v>132</v>
      </c>
      <c r="BM492" s="196" t="s">
        <v>705</v>
      </c>
    </row>
    <row r="493" spans="1:65" s="2" customFormat="1" ht="38.4">
      <c r="A493" s="33"/>
      <c r="B493" s="34"/>
      <c r="C493" s="35"/>
      <c r="D493" s="198" t="s">
        <v>134</v>
      </c>
      <c r="E493" s="35"/>
      <c r="F493" s="199" t="s">
        <v>706</v>
      </c>
      <c r="G493" s="35"/>
      <c r="H493" s="35"/>
      <c r="I493" s="200"/>
      <c r="J493" s="35"/>
      <c r="K493" s="35"/>
      <c r="L493" s="38"/>
      <c r="M493" s="201"/>
      <c r="N493" s="202"/>
      <c r="O493" s="70"/>
      <c r="P493" s="70"/>
      <c r="Q493" s="70"/>
      <c r="R493" s="70"/>
      <c r="S493" s="70"/>
      <c r="T493" s="7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6" t="s">
        <v>134</v>
      </c>
      <c r="AU493" s="16" t="s">
        <v>82</v>
      </c>
    </row>
    <row r="494" spans="1:65" s="12" customFormat="1" ht="25.95" customHeight="1">
      <c r="B494" s="169"/>
      <c r="C494" s="170"/>
      <c r="D494" s="171" t="s">
        <v>71</v>
      </c>
      <c r="E494" s="172" t="s">
        <v>707</v>
      </c>
      <c r="F494" s="172" t="s">
        <v>708</v>
      </c>
      <c r="G494" s="170"/>
      <c r="H494" s="170"/>
      <c r="I494" s="173"/>
      <c r="J494" s="174">
        <f>BK494</f>
        <v>0</v>
      </c>
      <c r="K494" s="170"/>
      <c r="L494" s="175"/>
      <c r="M494" s="176"/>
      <c r="N494" s="177"/>
      <c r="O494" s="177"/>
      <c r="P494" s="178">
        <f>P495+P515+P519+P526+P536+P540+P559</f>
        <v>0</v>
      </c>
      <c r="Q494" s="177"/>
      <c r="R494" s="178">
        <f>R495+R515+R519+R526+R536+R540+R559</f>
        <v>0</v>
      </c>
      <c r="S494" s="177"/>
      <c r="T494" s="179">
        <f>T495+T515+T519+T526+T536+T540+T559</f>
        <v>0</v>
      </c>
      <c r="AR494" s="180" t="s">
        <v>160</v>
      </c>
      <c r="AT494" s="181" t="s">
        <v>71</v>
      </c>
      <c r="AU494" s="181" t="s">
        <v>72</v>
      </c>
      <c r="AY494" s="180" t="s">
        <v>125</v>
      </c>
      <c r="BK494" s="182">
        <f>BK495+BK515+BK519+BK526+BK536+BK540+BK559</f>
        <v>0</v>
      </c>
    </row>
    <row r="495" spans="1:65" s="12" customFormat="1" ht="22.8" customHeight="1">
      <c r="B495" s="169"/>
      <c r="C495" s="170"/>
      <c r="D495" s="171" t="s">
        <v>71</v>
      </c>
      <c r="E495" s="183" t="s">
        <v>709</v>
      </c>
      <c r="F495" s="183" t="s">
        <v>710</v>
      </c>
      <c r="G495" s="170"/>
      <c r="H495" s="170"/>
      <c r="I495" s="173"/>
      <c r="J495" s="184">
        <f>BK495</f>
        <v>0</v>
      </c>
      <c r="K495" s="170"/>
      <c r="L495" s="175"/>
      <c r="M495" s="176"/>
      <c r="N495" s="177"/>
      <c r="O495" s="177"/>
      <c r="P495" s="178">
        <f>SUM(P496:P514)</f>
        <v>0</v>
      </c>
      <c r="Q495" s="177"/>
      <c r="R495" s="178">
        <f>SUM(R496:R514)</f>
        <v>0</v>
      </c>
      <c r="S495" s="177"/>
      <c r="T495" s="179">
        <f>SUM(T496:T514)</f>
        <v>0</v>
      </c>
      <c r="AR495" s="180" t="s">
        <v>160</v>
      </c>
      <c r="AT495" s="181" t="s">
        <v>71</v>
      </c>
      <c r="AU495" s="181" t="s">
        <v>80</v>
      </c>
      <c r="AY495" s="180" t="s">
        <v>125</v>
      </c>
      <c r="BK495" s="182">
        <f>SUM(BK496:BK514)</f>
        <v>0</v>
      </c>
    </row>
    <row r="496" spans="1:65" s="2" customFormat="1" ht="16.5" customHeight="1">
      <c r="A496" s="33"/>
      <c r="B496" s="34"/>
      <c r="C496" s="185" t="s">
        <v>711</v>
      </c>
      <c r="D496" s="185" t="s">
        <v>127</v>
      </c>
      <c r="E496" s="186" t="s">
        <v>712</v>
      </c>
      <c r="F496" s="187" t="s">
        <v>713</v>
      </c>
      <c r="G496" s="188" t="s">
        <v>714</v>
      </c>
      <c r="H496" s="189">
        <v>1</v>
      </c>
      <c r="I496" s="190"/>
      <c r="J496" s="191">
        <f>ROUND(I496*H496,2)</f>
        <v>0</v>
      </c>
      <c r="K496" s="187" t="s">
        <v>131</v>
      </c>
      <c r="L496" s="38"/>
      <c r="M496" s="192" t="s">
        <v>1</v>
      </c>
      <c r="N496" s="193" t="s">
        <v>37</v>
      </c>
      <c r="O496" s="70"/>
      <c r="P496" s="194">
        <f>O496*H496</f>
        <v>0</v>
      </c>
      <c r="Q496" s="194">
        <v>0</v>
      </c>
      <c r="R496" s="194">
        <f>Q496*H496</f>
        <v>0</v>
      </c>
      <c r="S496" s="194">
        <v>0</v>
      </c>
      <c r="T496" s="195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96" t="s">
        <v>715</v>
      </c>
      <c r="AT496" s="196" t="s">
        <v>127</v>
      </c>
      <c r="AU496" s="196" t="s">
        <v>82</v>
      </c>
      <c r="AY496" s="16" t="s">
        <v>125</v>
      </c>
      <c r="BE496" s="197">
        <f>IF(N496="základní",J496,0)</f>
        <v>0</v>
      </c>
      <c r="BF496" s="197">
        <f>IF(N496="snížená",J496,0)</f>
        <v>0</v>
      </c>
      <c r="BG496" s="197">
        <f>IF(N496="zákl. přenesená",J496,0)</f>
        <v>0</v>
      </c>
      <c r="BH496" s="197">
        <f>IF(N496="sníž. přenesená",J496,0)</f>
        <v>0</v>
      </c>
      <c r="BI496" s="197">
        <f>IF(N496="nulová",J496,0)</f>
        <v>0</v>
      </c>
      <c r="BJ496" s="16" t="s">
        <v>80</v>
      </c>
      <c r="BK496" s="197">
        <f>ROUND(I496*H496,2)</f>
        <v>0</v>
      </c>
      <c r="BL496" s="16" t="s">
        <v>715</v>
      </c>
      <c r="BM496" s="196" t="s">
        <v>716</v>
      </c>
    </row>
    <row r="497" spans="1:65" s="2" customFormat="1" ht="10.199999999999999">
      <c r="A497" s="33"/>
      <c r="B497" s="34"/>
      <c r="C497" s="35"/>
      <c r="D497" s="198" t="s">
        <v>134</v>
      </c>
      <c r="E497" s="35"/>
      <c r="F497" s="199" t="s">
        <v>713</v>
      </c>
      <c r="G497" s="35"/>
      <c r="H497" s="35"/>
      <c r="I497" s="200"/>
      <c r="J497" s="35"/>
      <c r="K497" s="35"/>
      <c r="L497" s="38"/>
      <c r="M497" s="201"/>
      <c r="N497" s="202"/>
      <c r="O497" s="70"/>
      <c r="P497" s="70"/>
      <c r="Q497" s="70"/>
      <c r="R497" s="70"/>
      <c r="S497" s="70"/>
      <c r="T497" s="71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16" t="s">
        <v>134</v>
      </c>
      <c r="AU497" s="16" t="s">
        <v>82</v>
      </c>
    </row>
    <row r="498" spans="1:65" s="2" customFormat="1" ht="28.8">
      <c r="A498" s="33"/>
      <c r="B498" s="34"/>
      <c r="C498" s="35"/>
      <c r="D498" s="198" t="s">
        <v>136</v>
      </c>
      <c r="E498" s="35"/>
      <c r="F498" s="203" t="s">
        <v>717</v>
      </c>
      <c r="G498" s="35"/>
      <c r="H498" s="35"/>
      <c r="I498" s="200"/>
      <c r="J498" s="35"/>
      <c r="K498" s="35"/>
      <c r="L498" s="38"/>
      <c r="M498" s="201"/>
      <c r="N498" s="202"/>
      <c r="O498" s="70"/>
      <c r="P498" s="70"/>
      <c r="Q498" s="70"/>
      <c r="R498" s="70"/>
      <c r="S498" s="70"/>
      <c r="T498" s="71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6" t="s">
        <v>136</v>
      </c>
      <c r="AU498" s="16" t="s">
        <v>82</v>
      </c>
    </row>
    <row r="499" spans="1:65" s="2" customFormat="1" ht="16.5" customHeight="1">
      <c r="A499" s="33"/>
      <c r="B499" s="34"/>
      <c r="C499" s="185" t="s">
        <v>718</v>
      </c>
      <c r="D499" s="185" t="s">
        <v>127</v>
      </c>
      <c r="E499" s="186" t="s">
        <v>719</v>
      </c>
      <c r="F499" s="187" t="s">
        <v>720</v>
      </c>
      <c r="G499" s="188" t="s">
        <v>714</v>
      </c>
      <c r="H499" s="189">
        <v>1</v>
      </c>
      <c r="I499" s="190"/>
      <c r="J499" s="191">
        <f>ROUND(I499*H499,2)</f>
        <v>0</v>
      </c>
      <c r="K499" s="187" t="s">
        <v>131</v>
      </c>
      <c r="L499" s="38"/>
      <c r="M499" s="192" t="s">
        <v>1</v>
      </c>
      <c r="N499" s="193" t="s">
        <v>37</v>
      </c>
      <c r="O499" s="70"/>
      <c r="P499" s="194">
        <f>O499*H499</f>
        <v>0</v>
      </c>
      <c r="Q499" s="194">
        <v>0</v>
      </c>
      <c r="R499" s="194">
        <f>Q499*H499</f>
        <v>0</v>
      </c>
      <c r="S499" s="194">
        <v>0</v>
      </c>
      <c r="T499" s="195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96" t="s">
        <v>715</v>
      </c>
      <c r="AT499" s="196" t="s">
        <v>127</v>
      </c>
      <c r="AU499" s="196" t="s">
        <v>82</v>
      </c>
      <c r="AY499" s="16" t="s">
        <v>125</v>
      </c>
      <c r="BE499" s="197">
        <f>IF(N499="základní",J499,0)</f>
        <v>0</v>
      </c>
      <c r="BF499" s="197">
        <f>IF(N499="snížená",J499,0)</f>
        <v>0</v>
      </c>
      <c r="BG499" s="197">
        <f>IF(N499="zákl. přenesená",J499,0)</f>
        <v>0</v>
      </c>
      <c r="BH499" s="197">
        <f>IF(N499="sníž. přenesená",J499,0)</f>
        <v>0</v>
      </c>
      <c r="BI499" s="197">
        <f>IF(N499="nulová",J499,0)</f>
        <v>0</v>
      </c>
      <c r="BJ499" s="16" t="s">
        <v>80</v>
      </c>
      <c r="BK499" s="197">
        <f>ROUND(I499*H499,2)</f>
        <v>0</v>
      </c>
      <c r="BL499" s="16" t="s">
        <v>715</v>
      </c>
      <c r="BM499" s="196" t="s">
        <v>721</v>
      </c>
    </row>
    <row r="500" spans="1:65" s="2" customFormat="1" ht="10.199999999999999">
      <c r="A500" s="33"/>
      <c r="B500" s="34"/>
      <c r="C500" s="35"/>
      <c r="D500" s="198" t="s">
        <v>134</v>
      </c>
      <c r="E500" s="35"/>
      <c r="F500" s="199" t="s">
        <v>720</v>
      </c>
      <c r="G500" s="35"/>
      <c r="H500" s="35"/>
      <c r="I500" s="200"/>
      <c r="J500" s="35"/>
      <c r="K500" s="35"/>
      <c r="L500" s="38"/>
      <c r="M500" s="201"/>
      <c r="N500" s="202"/>
      <c r="O500" s="70"/>
      <c r="P500" s="70"/>
      <c r="Q500" s="70"/>
      <c r="R500" s="70"/>
      <c r="S500" s="70"/>
      <c r="T500" s="71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6" t="s">
        <v>134</v>
      </c>
      <c r="AU500" s="16" t="s">
        <v>82</v>
      </c>
    </row>
    <row r="501" spans="1:65" s="2" customFormat="1" ht="16.5" customHeight="1">
      <c r="A501" s="33"/>
      <c r="B501" s="34"/>
      <c r="C501" s="185" t="s">
        <v>722</v>
      </c>
      <c r="D501" s="185" t="s">
        <v>127</v>
      </c>
      <c r="E501" s="186" t="s">
        <v>723</v>
      </c>
      <c r="F501" s="187" t="s">
        <v>724</v>
      </c>
      <c r="G501" s="188" t="s">
        <v>714</v>
      </c>
      <c r="H501" s="189">
        <v>1</v>
      </c>
      <c r="I501" s="190"/>
      <c r="J501" s="191">
        <f>ROUND(I501*H501,2)</f>
        <v>0</v>
      </c>
      <c r="K501" s="187" t="s">
        <v>131</v>
      </c>
      <c r="L501" s="38"/>
      <c r="M501" s="192" t="s">
        <v>1</v>
      </c>
      <c r="N501" s="193" t="s">
        <v>37</v>
      </c>
      <c r="O501" s="70"/>
      <c r="P501" s="194">
        <f>O501*H501</f>
        <v>0</v>
      </c>
      <c r="Q501" s="194">
        <v>0</v>
      </c>
      <c r="R501" s="194">
        <f>Q501*H501</f>
        <v>0</v>
      </c>
      <c r="S501" s="194">
        <v>0</v>
      </c>
      <c r="T501" s="195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96" t="s">
        <v>715</v>
      </c>
      <c r="AT501" s="196" t="s">
        <v>127</v>
      </c>
      <c r="AU501" s="196" t="s">
        <v>82</v>
      </c>
      <c r="AY501" s="16" t="s">
        <v>125</v>
      </c>
      <c r="BE501" s="197">
        <f>IF(N501="základní",J501,0)</f>
        <v>0</v>
      </c>
      <c r="BF501" s="197">
        <f>IF(N501="snížená",J501,0)</f>
        <v>0</v>
      </c>
      <c r="BG501" s="197">
        <f>IF(N501="zákl. přenesená",J501,0)</f>
        <v>0</v>
      </c>
      <c r="BH501" s="197">
        <f>IF(N501="sníž. přenesená",J501,0)</f>
        <v>0</v>
      </c>
      <c r="BI501" s="197">
        <f>IF(N501="nulová",J501,0)</f>
        <v>0</v>
      </c>
      <c r="BJ501" s="16" t="s">
        <v>80</v>
      </c>
      <c r="BK501" s="197">
        <f>ROUND(I501*H501,2)</f>
        <v>0</v>
      </c>
      <c r="BL501" s="16" t="s">
        <v>715</v>
      </c>
      <c r="BM501" s="196" t="s">
        <v>725</v>
      </c>
    </row>
    <row r="502" spans="1:65" s="2" customFormat="1" ht="10.199999999999999">
      <c r="A502" s="33"/>
      <c r="B502" s="34"/>
      <c r="C502" s="35"/>
      <c r="D502" s="198" t="s">
        <v>134</v>
      </c>
      <c r="E502" s="35"/>
      <c r="F502" s="199" t="s">
        <v>724</v>
      </c>
      <c r="G502" s="35"/>
      <c r="H502" s="35"/>
      <c r="I502" s="200"/>
      <c r="J502" s="35"/>
      <c r="K502" s="35"/>
      <c r="L502" s="38"/>
      <c r="M502" s="201"/>
      <c r="N502" s="202"/>
      <c r="O502" s="70"/>
      <c r="P502" s="70"/>
      <c r="Q502" s="70"/>
      <c r="R502" s="70"/>
      <c r="S502" s="70"/>
      <c r="T502" s="71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T502" s="16" t="s">
        <v>134</v>
      </c>
      <c r="AU502" s="16" t="s">
        <v>82</v>
      </c>
    </row>
    <row r="503" spans="1:65" s="2" customFormat="1" ht="57.6">
      <c r="A503" s="33"/>
      <c r="B503" s="34"/>
      <c r="C503" s="35"/>
      <c r="D503" s="198" t="s">
        <v>136</v>
      </c>
      <c r="E503" s="35"/>
      <c r="F503" s="203" t="s">
        <v>726</v>
      </c>
      <c r="G503" s="35"/>
      <c r="H503" s="35"/>
      <c r="I503" s="200"/>
      <c r="J503" s="35"/>
      <c r="K503" s="35"/>
      <c r="L503" s="38"/>
      <c r="M503" s="201"/>
      <c r="N503" s="202"/>
      <c r="O503" s="70"/>
      <c r="P503" s="70"/>
      <c r="Q503" s="70"/>
      <c r="R503" s="70"/>
      <c r="S503" s="70"/>
      <c r="T503" s="71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16" t="s">
        <v>136</v>
      </c>
      <c r="AU503" s="16" t="s">
        <v>82</v>
      </c>
    </row>
    <row r="504" spans="1:65" s="2" customFormat="1" ht="16.5" customHeight="1">
      <c r="A504" s="33"/>
      <c r="B504" s="34"/>
      <c r="C504" s="185" t="s">
        <v>727</v>
      </c>
      <c r="D504" s="185" t="s">
        <v>127</v>
      </c>
      <c r="E504" s="186" t="s">
        <v>728</v>
      </c>
      <c r="F504" s="187" t="s">
        <v>729</v>
      </c>
      <c r="G504" s="188" t="s">
        <v>714</v>
      </c>
      <c r="H504" s="189">
        <v>1</v>
      </c>
      <c r="I504" s="190"/>
      <c r="J504" s="191">
        <f>ROUND(I504*H504,2)</f>
        <v>0</v>
      </c>
      <c r="K504" s="187" t="s">
        <v>131</v>
      </c>
      <c r="L504" s="38"/>
      <c r="M504" s="192" t="s">
        <v>1</v>
      </c>
      <c r="N504" s="193" t="s">
        <v>37</v>
      </c>
      <c r="O504" s="70"/>
      <c r="P504" s="194">
        <f>O504*H504</f>
        <v>0</v>
      </c>
      <c r="Q504" s="194">
        <v>0</v>
      </c>
      <c r="R504" s="194">
        <f>Q504*H504</f>
        <v>0</v>
      </c>
      <c r="S504" s="194">
        <v>0</v>
      </c>
      <c r="T504" s="195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96" t="s">
        <v>715</v>
      </c>
      <c r="AT504" s="196" t="s">
        <v>127</v>
      </c>
      <c r="AU504" s="196" t="s">
        <v>82</v>
      </c>
      <c r="AY504" s="16" t="s">
        <v>125</v>
      </c>
      <c r="BE504" s="197">
        <f>IF(N504="základní",J504,0)</f>
        <v>0</v>
      </c>
      <c r="BF504" s="197">
        <f>IF(N504="snížená",J504,0)</f>
        <v>0</v>
      </c>
      <c r="BG504" s="197">
        <f>IF(N504="zákl. přenesená",J504,0)</f>
        <v>0</v>
      </c>
      <c r="BH504" s="197">
        <f>IF(N504="sníž. přenesená",J504,0)</f>
        <v>0</v>
      </c>
      <c r="BI504" s="197">
        <f>IF(N504="nulová",J504,0)</f>
        <v>0</v>
      </c>
      <c r="BJ504" s="16" t="s">
        <v>80</v>
      </c>
      <c r="BK504" s="197">
        <f>ROUND(I504*H504,2)</f>
        <v>0</v>
      </c>
      <c r="BL504" s="16" t="s">
        <v>715</v>
      </c>
      <c r="BM504" s="196" t="s">
        <v>730</v>
      </c>
    </row>
    <row r="505" spans="1:65" s="2" customFormat="1" ht="10.199999999999999">
      <c r="A505" s="33"/>
      <c r="B505" s="34"/>
      <c r="C505" s="35"/>
      <c r="D505" s="198" t="s">
        <v>134</v>
      </c>
      <c r="E505" s="35"/>
      <c r="F505" s="199" t="s">
        <v>729</v>
      </c>
      <c r="G505" s="35"/>
      <c r="H505" s="35"/>
      <c r="I505" s="200"/>
      <c r="J505" s="35"/>
      <c r="K505" s="35"/>
      <c r="L505" s="38"/>
      <c r="M505" s="201"/>
      <c r="N505" s="202"/>
      <c r="O505" s="70"/>
      <c r="P505" s="70"/>
      <c r="Q505" s="70"/>
      <c r="R505" s="70"/>
      <c r="S505" s="70"/>
      <c r="T505" s="71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T505" s="16" t="s">
        <v>134</v>
      </c>
      <c r="AU505" s="16" t="s">
        <v>82</v>
      </c>
    </row>
    <row r="506" spans="1:65" s="2" customFormat="1" ht="48">
      <c r="A506" s="33"/>
      <c r="B506" s="34"/>
      <c r="C506" s="35"/>
      <c r="D506" s="198" t="s">
        <v>136</v>
      </c>
      <c r="E506" s="35"/>
      <c r="F506" s="203" t="s">
        <v>731</v>
      </c>
      <c r="G506" s="35"/>
      <c r="H506" s="35"/>
      <c r="I506" s="200"/>
      <c r="J506" s="35"/>
      <c r="K506" s="35"/>
      <c r="L506" s="38"/>
      <c r="M506" s="201"/>
      <c r="N506" s="202"/>
      <c r="O506" s="70"/>
      <c r="P506" s="70"/>
      <c r="Q506" s="70"/>
      <c r="R506" s="70"/>
      <c r="S506" s="70"/>
      <c r="T506" s="71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T506" s="16" t="s">
        <v>136</v>
      </c>
      <c r="AU506" s="16" t="s">
        <v>82</v>
      </c>
    </row>
    <row r="507" spans="1:65" s="2" customFormat="1" ht="16.5" customHeight="1">
      <c r="A507" s="33"/>
      <c r="B507" s="34"/>
      <c r="C507" s="185" t="s">
        <v>732</v>
      </c>
      <c r="D507" s="185" t="s">
        <v>127</v>
      </c>
      <c r="E507" s="186" t="s">
        <v>733</v>
      </c>
      <c r="F507" s="187" t="s">
        <v>734</v>
      </c>
      <c r="G507" s="188" t="s">
        <v>714</v>
      </c>
      <c r="H507" s="189">
        <v>1</v>
      </c>
      <c r="I507" s="190"/>
      <c r="J507" s="191">
        <f>ROUND(I507*H507,2)</f>
        <v>0</v>
      </c>
      <c r="K507" s="187" t="s">
        <v>131</v>
      </c>
      <c r="L507" s="38"/>
      <c r="M507" s="192" t="s">
        <v>1</v>
      </c>
      <c r="N507" s="193" t="s">
        <v>37</v>
      </c>
      <c r="O507" s="70"/>
      <c r="P507" s="194">
        <f>O507*H507</f>
        <v>0</v>
      </c>
      <c r="Q507" s="194">
        <v>0</v>
      </c>
      <c r="R507" s="194">
        <f>Q507*H507</f>
        <v>0</v>
      </c>
      <c r="S507" s="194">
        <v>0</v>
      </c>
      <c r="T507" s="195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96" t="s">
        <v>715</v>
      </c>
      <c r="AT507" s="196" t="s">
        <v>127</v>
      </c>
      <c r="AU507" s="196" t="s">
        <v>82</v>
      </c>
      <c r="AY507" s="16" t="s">
        <v>125</v>
      </c>
      <c r="BE507" s="197">
        <f>IF(N507="základní",J507,0)</f>
        <v>0</v>
      </c>
      <c r="BF507" s="197">
        <f>IF(N507="snížená",J507,0)</f>
        <v>0</v>
      </c>
      <c r="BG507" s="197">
        <f>IF(N507="zákl. přenesená",J507,0)</f>
        <v>0</v>
      </c>
      <c r="BH507" s="197">
        <f>IF(N507="sníž. přenesená",J507,0)</f>
        <v>0</v>
      </c>
      <c r="BI507" s="197">
        <f>IF(N507="nulová",J507,0)</f>
        <v>0</v>
      </c>
      <c r="BJ507" s="16" t="s">
        <v>80</v>
      </c>
      <c r="BK507" s="197">
        <f>ROUND(I507*H507,2)</f>
        <v>0</v>
      </c>
      <c r="BL507" s="16" t="s">
        <v>715</v>
      </c>
      <c r="BM507" s="196" t="s">
        <v>735</v>
      </c>
    </row>
    <row r="508" spans="1:65" s="2" customFormat="1" ht="10.199999999999999">
      <c r="A508" s="33"/>
      <c r="B508" s="34"/>
      <c r="C508" s="35"/>
      <c r="D508" s="198" t="s">
        <v>134</v>
      </c>
      <c r="E508" s="35"/>
      <c r="F508" s="199" t="s">
        <v>734</v>
      </c>
      <c r="G508" s="35"/>
      <c r="H508" s="35"/>
      <c r="I508" s="200"/>
      <c r="J508" s="35"/>
      <c r="K508" s="35"/>
      <c r="L508" s="38"/>
      <c r="M508" s="201"/>
      <c r="N508" s="202"/>
      <c r="O508" s="70"/>
      <c r="P508" s="70"/>
      <c r="Q508" s="70"/>
      <c r="R508" s="70"/>
      <c r="S508" s="70"/>
      <c r="T508" s="71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T508" s="16" t="s">
        <v>134</v>
      </c>
      <c r="AU508" s="16" t="s">
        <v>82</v>
      </c>
    </row>
    <row r="509" spans="1:65" s="2" customFormat="1" ht="28.8">
      <c r="A509" s="33"/>
      <c r="B509" s="34"/>
      <c r="C509" s="35"/>
      <c r="D509" s="198" t="s">
        <v>136</v>
      </c>
      <c r="E509" s="35"/>
      <c r="F509" s="203" t="s">
        <v>736</v>
      </c>
      <c r="G509" s="35"/>
      <c r="H509" s="35"/>
      <c r="I509" s="200"/>
      <c r="J509" s="35"/>
      <c r="K509" s="35"/>
      <c r="L509" s="38"/>
      <c r="M509" s="201"/>
      <c r="N509" s="202"/>
      <c r="O509" s="70"/>
      <c r="P509" s="70"/>
      <c r="Q509" s="70"/>
      <c r="R509" s="70"/>
      <c r="S509" s="70"/>
      <c r="T509" s="71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16" t="s">
        <v>136</v>
      </c>
      <c r="AU509" s="16" t="s">
        <v>82</v>
      </c>
    </row>
    <row r="510" spans="1:65" s="2" customFormat="1" ht="16.5" customHeight="1">
      <c r="A510" s="33"/>
      <c r="B510" s="34"/>
      <c r="C510" s="185" t="s">
        <v>737</v>
      </c>
      <c r="D510" s="185" t="s">
        <v>127</v>
      </c>
      <c r="E510" s="186" t="s">
        <v>738</v>
      </c>
      <c r="F510" s="187" t="s">
        <v>739</v>
      </c>
      <c r="G510" s="188" t="s">
        <v>714</v>
      </c>
      <c r="H510" s="189">
        <v>1</v>
      </c>
      <c r="I510" s="190"/>
      <c r="J510" s="191">
        <f>ROUND(I510*H510,2)</f>
        <v>0</v>
      </c>
      <c r="K510" s="187" t="s">
        <v>131</v>
      </c>
      <c r="L510" s="38"/>
      <c r="M510" s="192" t="s">
        <v>1</v>
      </c>
      <c r="N510" s="193" t="s">
        <v>37</v>
      </c>
      <c r="O510" s="70"/>
      <c r="P510" s="194">
        <f>O510*H510</f>
        <v>0</v>
      </c>
      <c r="Q510" s="194">
        <v>0</v>
      </c>
      <c r="R510" s="194">
        <f>Q510*H510</f>
        <v>0</v>
      </c>
      <c r="S510" s="194">
        <v>0</v>
      </c>
      <c r="T510" s="195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96" t="s">
        <v>715</v>
      </c>
      <c r="AT510" s="196" t="s">
        <v>127</v>
      </c>
      <c r="AU510" s="196" t="s">
        <v>82</v>
      </c>
      <c r="AY510" s="16" t="s">
        <v>125</v>
      </c>
      <c r="BE510" s="197">
        <f>IF(N510="základní",J510,0)</f>
        <v>0</v>
      </c>
      <c r="BF510" s="197">
        <f>IF(N510="snížená",J510,0)</f>
        <v>0</v>
      </c>
      <c r="BG510" s="197">
        <f>IF(N510="zákl. přenesená",J510,0)</f>
        <v>0</v>
      </c>
      <c r="BH510" s="197">
        <f>IF(N510="sníž. přenesená",J510,0)</f>
        <v>0</v>
      </c>
      <c r="BI510" s="197">
        <f>IF(N510="nulová",J510,0)</f>
        <v>0</v>
      </c>
      <c r="BJ510" s="16" t="s">
        <v>80</v>
      </c>
      <c r="BK510" s="197">
        <f>ROUND(I510*H510,2)</f>
        <v>0</v>
      </c>
      <c r="BL510" s="16" t="s">
        <v>715</v>
      </c>
      <c r="BM510" s="196" t="s">
        <v>740</v>
      </c>
    </row>
    <row r="511" spans="1:65" s="2" customFormat="1" ht="10.199999999999999">
      <c r="A511" s="33"/>
      <c r="B511" s="34"/>
      <c r="C511" s="35"/>
      <c r="D511" s="198" t="s">
        <v>134</v>
      </c>
      <c r="E511" s="35"/>
      <c r="F511" s="199" t="s">
        <v>739</v>
      </c>
      <c r="G511" s="35"/>
      <c r="H511" s="35"/>
      <c r="I511" s="200"/>
      <c r="J511" s="35"/>
      <c r="K511" s="35"/>
      <c r="L511" s="38"/>
      <c r="M511" s="201"/>
      <c r="N511" s="202"/>
      <c r="O511" s="70"/>
      <c r="P511" s="70"/>
      <c r="Q511" s="70"/>
      <c r="R511" s="70"/>
      <c r="S511" s="70"/>
      <c r="T511" s="71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6" t="s">
        <v>134</v>
      </c>
      <c r="AU511" s="16" t="s">
        <v>82</v>
      </c>
    </row>
    <row r="512" spans="1:65" s="2" customFormat="1" ht="16.5" customHeight="1">
      <c r="A512" s="33"/>
      <c r="B512" s="34"/>
      <c r="C512" s="185" t="s">
        <v>741</v>
      </c>
      <c r="D512" s="185" t="s">
        <v>127</v>
      </c>
      <c r="E512" s="186" t="s">
        <v>742</v>
      </c>
      <c r="F512" s="187" t="s">
        <v>743</v>
      </c>
      <c r="G512" s="188" t="s">
        <v>714</v>
      </c>
      <c r="H512" s="189">
        <v>1</v>
      </c>
      <c r="I512" s="190"/>
      <c r="J512" s="191">
        <f>ROUND(I512*H512,2)</f>
        <v>0</v>
      </c>
      <c r="K512" s="187" t="s">
        <v>131</v>
      </c>
      <c r="L512" s="38"/>
      <c r="M512" s="192" t="s">
        <v>1</v>
      </c>
      <c r="N512" s="193" t="s">
        <v>37</v>
      </c>
      <c r="O512" s="70"/>
      <c r="P512" s="194">
        <f>O512*H512</f>
        <v>0</v>
      </c>
      <c r="Q512" s="194">
        <v>0</v>
      </c>
      <c r="R512" s="194">
        <f>Q512*H512</f>
        <v>0</v>
      </c>
      <c r="S512" s="194">
        <v>0</v>
      </c>
      <c r="T512" s="195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96" t="s">
        <v>715</v>
      </c>
      <c r="AT512" s="196" t="s">
        <v>127</v>
      </c>
      <c r="AU512" s="196" t="s">
        <v>82</v>
      </c>
      <c r="AY512" s="16" t="s">
        <v>125</v>
      </c>
      <c r="BE512" s="197">
        <f>IF(N512="základní",J512,0)</f>
        <v>0</v>
      </c>
      <c r="BF512" s="197">
        <f>IF(N512="snížená",J512,0)</f>
        <v>0</v>
      </c>
      <c r="BG512" s="197">
        <f>IF(N512="zákl. přenesená",J512,0)</f>
        <v>0</v>
      </c>
      <c r="BH512" s="197">
        <f>IF(N512="sníž. přenesená",J512,0)</f>
        <v>0</v>
      </c>
      <c r="BI512" s="197">
        <f>IF(N512="nulová",J512,0)</f>
        <v>0</v>
      </c>
      <c r="BJ512" s="16" t="s">
        <v>80</v>
      </c>
      <c r="BK512" s="197">
        <f>ROUND(I512*H512,2)</f>
        <v>0</v>
      </c>
      <c r="BL512" s="16" t="s">
        <v>715</v>
      </c>
      <c r="BM512" s="196" t="s">
        <v>744</v>
      </c>
    </row>
    <row r="513" spans="1:65" s="2" customFormat="1" ht="10.199999999999999">
      <c r="A513" s="33"/>
      <c r="B513" s="34"/>
      <c r="C513" s="35"/>
      <c r="D513" s="198" t="s">
        <v>134</v>
      </c>
      <c r="E513" s="35"/>
      <c r="F513" s="199" t="s">
        <v>743</v>
      </c>
      <c r="G513" s="35"/>
      <c r="H513" s="35"/>
      <c r="I513" s="200"/>
      <c r="J513" s="35"/>
      <c r="K513" s="35"/>
      <c r="L513" s="38"/>
      <c r="M513" s="201"/>
      <c r="N513" s="202"/>
      <c r="O513" s="70"/>
      <c r="P513" s="70"/>
      <c r="Q513" s="70"/>
      <c r="R513" s="70"/>
      <c r="S513" s="70"/>
      <c r="T513" s="71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T513" s="16" t="s">
        <v>134</v>
      </c>
      <c r="AU513" s="16" t="s">
        <v>82</v>
      </c>
    </row>
    <row r="514" spans="1:65" s="2" customFormat="1" ht="28.8">
      <c r="A514" s="33"/>
      <c r="B514" s="34"/>
      <c r="C514" s="35"/>
      <c r="D514" s="198" t="s">
        <v>136</v>
      </c>
      <c r="E514" s="35"/>
      <c r="F514" s="203" t="s">
        <v>745</v>
      </c>
      <c r="G514" s="35"/>
      <c r="H514" s="35"/>
      <c r="I514" s="200"/>
      <c r="J514" s="35"/>
      <c r="K514" s="35"/>
      <c r="L514" s="38"/>
      <c r="M514" s="201"/>
      <c r="N514" s="202"/>
      <c r="O514" s="70"/>
      <c r="P514" s="70"/>
      <c r="Q514" s="70"/>
      <c r="R514" s="70"/>
      <c r="S514" s="70"/>
      <c r="T514" s="71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16" t="s">
        <v>136</v>
      </c>
      <c r="AU514" s="16" t="s">
        <v>82</v>
      </c>
    </row>
    <row r="515" spans="1:65" s="12" customFormat="1" ht="22.8" customHeight="1">
      <c r="B515" s="169"/>
      <c r="C515" s="170"/>
      <c r="D515" s="171" t="s">
        <v>71</v>
      </c>
      <c r="E515" s="183" t="s">
        <v>746</v>
      </c>
      <c r="F515" s="183" t="s">
        <v>747</v>
      </c>
      <c r="G515" s="170"/>
      <c r="H515" s="170"/>
      <c r="I515" s="173"/>
      <c r="J515" s="184">
        <f>BK515</f>
        <v>0</v>
      </c>
      <c r="K515" s="170"/>
      <c r="L515" s="175"/>
      <c r="M515" s="176"/>
      <c r="N515" s="177"/>
      <c r="O515" s="177"/>
      <c r="P515" s="178">
        <f>SUM(P516:P518)</f>
        <v>0</v>
      </c>
      <c r="Q515" s="177"/>
      <c r="R515" s="178">
        <f>SUM(R516:R518)</f>
        <v>0</v>
      </c>
      <c r="S515" s="177"/>
      <c r="T515" s="179">
        <f>SUM(T516:T518)</f>
        <v>0</v>
      </c>
      <c r="AR515" s="180" t="s">
        <v>160</v>
      </c>
      <c r="AT515" s="181" t="s">
        <v>71</v>
      </c>
      <c r="AU515" s="181" t="s">
        <v>80</v>
      </c>
      <c r="AY515" s="180" t="s">
        <v>125</v>
      </c>
      <c r="BK515" s="182">
        <f>SUM(BK516:BK518)</f>
        <v>0</v>
      </c>
    </row>
    <row r="516" spans="1:65" s="2" customFormat="1" ht="16.5" customHeight="1">
      <c r="A516" s="33"/>
      <c r="B516" s="34"/>
      <c r="C516" s="185" t="s">
        <v>748</v>
      </c>
      <c r="D516" s="185" t="s">
        <v>127</v>
      </c>
      <c r="E516" s="186" t="s">
        <v>749</v>
      </c>
      <c r="F516" s="187" t="s">
        <v>750</v>
      </c>
      <c r="G516" s="188" t="s">
        <v>714</v>
      </c>
      <c r="H516" s="189">
        <v>1</v>
      </c>
      <c r="I516" s="190"/>
      <c r="J516" s="191">
        <f>ROUND(I516*H516,2)</f>
        <v>0</v>
      </c>
      <c r="K516" s="187" t="s">
        <v>131</v>
      </c>
      <c r="L516" s="38"/>
      <c r="M516" s="192" t="s">
        <v>1</v>
      </c>
      <c r="N516" s="193" t="s">
        <v>37</v>
      </c>
      <c r="O516" s="70"/>
      <c r="P516" s="194">
        <f>O516*H516</f>
        <v>0</v>
      </c>
      <c r="Q516" s="194">
        <v>0</v>
      </c>
      <c r="R516" s="194">
        <f>Q516*H516</f>
        <v>0</v>
      </c>
      <c r="S516" s="194">
        <v>0</v>
      </c>
      <c r="T516" s="195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96" t="s">
        <v>715</v>
      </c>
      <c r="AT516" s="196" t="s">
        <v>127</v>
      </c>
      <c r="AU516" s="196" t="s">
        <v>82</v>
      </c>
      <c r="AY516" s="16" t="s">
        <v>125</v>
      </c>
      <c r="BE516" s="197">
        <f>IF(N516="základní",J516,0)</f>
        <v>0</v>
      </c>
      <c r="BF516" s="197">
        <f>IF(N516="snížená",J516,0)</f>
        <v>0</v>
      </c>
      <c r="BG516" s="197">
        <f>IF(N516="zákl. přenesená",J516,0)</f>
        <v>0</v>
      </c>
      <c r="BH516" s="197">
        <f>IF(N516="sníž. přenesená",J516,0)</f>
        <v>0</v>
      </c>
      <c r="BI516" s="197">
        <f>IF(N516="nulová",J516,0)</f>
        <v>0</v>
      </c>
      <c r="BJ516" s="16" t="s">
        <v>80</v>
      </c>
      <c r="BK516" s="197">
        <f>ROUND(I516*H516,2)</f>
        <v>0</v>
      </c>
      <c r="BL516" s="16" t="s">
        <v>715</v>
      </c>
      <c r="BM516" s="196" t="s">
        <v>751</v>
      </c>
    </row>
    <row r="517" spans="1:65" s="2" customFormat="1" ht="10.199999999999999">
      <c r="A517" s="33"/>
      <c r="B517" s="34"/>
      <c r="C517" s="35"/>
      <c r="D517" s="198" t="s">
        <v>134</v>
      </c>
      <c r="E517" s="35"/>
      <c r="F517" s="199" t="s">
        <v>750</v>
      </c>
      <c r="G517" s="35"/>
      <c r="H517" s="35"/>
      <c r="I517" s="200"/>
      <c r="J517" s="35"/>
      <c r="K517" s="35"/>
      <c r="L517" s="38"/>
      <c r="M517" s="201"/>
      <c r="N517" s="202"/>
      <c r="O517" s="70"/>
      <c r="P517" s="70"/>
      <c r="Q517" s="70"/>
      <c r="R517" s="70"/>
      <c r="S517" s="70"/>
      <c r="T517" s="71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16" t="s">
        <v>134</v>
      </c>
      <c r="AU517" s="16" t="s">
        <v>82</v>
      </c>
    </row>
    <row r="518" spans="1:65" s="2" customFormat="1" ht="76.8">
      <c r="A518" s="33"/>
      <c r="B518" s="34"/>
      <c r="C518" s="35"/>
      <c r="D518" s="198" t="s">
        <v>136</v>
      </c>
      <c r="E518" s="35"/>
      <c r="F518" s="203" t="s">
        <v>752</v>
      </c>
      <c r="G518" s="35"/>
      <c r="H518" s="35"/>
      <c r="I518" s="200"/>
      <c r="J518" s="35"/>
      <c r="K518" s="35"/>
      <c r="L518" s="38"/>
      <c r="M518" s="201"/>
      <c r="N518" s="202"/>
      <c r="O518" s="70"/>
      <c r="P518" s="70"/>
      <c r="Q518" s="70"/>
      <c r="R518" s="70"/>
      <c r="S518" s="70"/>
      <c r="T518" s="71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T518" s="16" t="s">
        <v>136</v>
      </c>
      <c r="AU518" s="16" t="s">
        <v>82</v>
      </c>
    </row>
    <row r="519" spans="1:65" s="12" customFormat="1" ht="22.8" customHeight="1">
      <c r="B519" s="169"/>
      <c r="C519" s="170"/>
      <c r="D519" s="171" t="s">
        <v>71</v>
      </c>
      <c r="E519" s="183" t="s">
        <v>753</v>
      </c>
      <c r="F519" s="183" t="s">
        <v>754</v>
      </c>
      <c r="G519" s="170"/>
      <c r="H519" s="170"/>
      <c r="I519" s="173"/>
      <c r="J519" s="184">
        <f>BK519</f>
        <v>0</v>
      </c>
      <c r="K519" s="170"/>
      <c r="L519" s="175"/>
      <c r="M519" s="176"/>
      <c r="N519" s="177"/>
      <c r="O519" s="177"/>
      <c r="P519" s="178">
        <f>SUM(P520:P525)</f>
        <v>0</v>
      </c>
      <c r="Q519" s="177"/>
      <c r="R519" s="178">
        <f>SUM(R520:R525)</f>
        <v>0</v>
      </c>
      <c r="S519" s="177"/>
      <c r="T519" s="179">
        <f>SUM(T520:T525)</f>
        <v>0</v>
      </c>
      <c r="AR519" s="180" t="s">
        <v>160</v>
      </c>
      <c r="AT519" s="181" t="s">
        <v>71</v>
      </c>
      <c r="AU519" s="181" t="s">
        <v>80</v>
      </c>
      <c r="AY519" s="180" t="s">
        <v>125</v>
      </c>
      <c r="BK519" s="182">
        <f>SUM(BK520:BK525)</f>
        <v>0</v>
      </c>
    </row>
    <row r="520" spans="1:65" s="2" customFormat="1" ht="21.75" customHeight="1">
      <c r="A520" s="33"/>
      <c r="B520" s="34"/>
      <c r="C520" s="185" t="s">
        <v>755</v>
      </c>
      <c r="D520" s="185" t="s">
        <v>127</v>
      </c>
      <c r="E520" s="186" t="s">
        <v>756</v>
      </c>
      <c r="F520" s="187" t="s">
        <v>757</v>
      </c>
      <c r="G520" s="188" t="s">
        <v>714</v>
      </c>
      <c r="H520" s="189">
        <v>1</v>
      </c>
      <c r="I520" s="190"/>
      <c r="J520" s="191">
        <f>ROUND(I520*H520,2)</f>
        <v>0</v>
      </c>
      <c r="K520" s="187" t="s">
        <v>131</v>
      </c>
      <c r="L520" s="38"/>
      <c r="M520" s="192" t="s">
        <v>1</v>
      </c>
      <c r="N520" s="193" t="s">
        <v>37</v>
      </c>
      <c r="O520" s="70"/>
      <c r="P520" s="194">
        <f>O520*H520</f>
        <v>0</v>
      </c>
      <c r="Q520" s="194">
        <v>0</v>
      </c>
      <c r="R520" s="194">
        <f>Q520*H520</f>
        <v>0</v>
      </c>
      <c r="S520" s="194">
        <v>0</v>
      </c>
      <c r="T520" s="195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96" t="s">
        <v>715</v>
      </c>
      <c r="AT520" s="196" t="s">
        <v>127</v>
      </c>
      <c r="AU520" s="196" t="s">
        <v>82</v>
      </c>
      <c r="AY520" s="16" t="s">
        <v>125</v>
      </c>
      <c r="BE520" s="197">
        <f>IF(N520="základní",J520,0)</f>
        <v>0</v>
      </c>
      <c r="BF520" s="197">
        <f>IF(N520="snížená",J520,0)</f>
        <v>0</v>
      </c>
      <c r="BG520" s="197">
        <f>IF(N520="zákl. přenesená",J520,0)</f>
        <v>0</v>
      </c>
      <c r="BH520" s="197">
        <f>IF(N520="sníž. přenesená",J520,0)</f>
        <v>0</v>
      </c>
      <c r="BI520" s="197">
        <f>IF(N520="nulová",J520,0)</f>
        <v>0</v>
      </c>
      <c r="BJ520" s="16" t="s">
        <v>80</v>
      </c>
      <c r="BK520" s="197">
        <f>ROUND(I520*H520,2)</f>
        <v>0</v>
      </c>
      <c r="BL520" s="16" t="s">
        <v>715</v>
      </c>
      <c r="BM520" s="196" t="s">
        <v>758</v>
      </c>
    </row>
    <row r="521" spans="1:65" s="2" customFormat="1" ht="10.199999999999999">
      <c r="A521" s="33"/>
      <c r="B521" s="34"/>
      <c r="C521" s="35"/>
      <c r="D521" s="198" t="s">
        <v>134</v>
      </c>
      <c r="E521" s="35"/>
      <c r="F521" s="199" t="s">
        <v>757</v>
      </c>
      <c r="G521" s="35"/>
      <c r="H521" s="35"/>
      <c r="I521" s="200"/>
      <c r="J521" s="35"/>
      <c r="K521" s="35"/>
      <c r="L521" s="38"/>
      <c r="M521" s="201"/>
      <c r="N521" s="202"/>
      <c r="O521" s="70"/>
      <c r="P521" s="70"/>
      <c r="Q521" s="70"/>
      <c r="R521" s="70"/>
      <c r="S521" s="70"/>
      <c r="T521" s="71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6" t="s">
        <v>134</v>
      </c>
      <c r="AU521" s="16" t="s">
        <v>82</v>
      </c>
    </row>
    <row r="522" spans="1:65" s="2" customFormat="1" ht="28.8">
      <c r="A522" s="33"/>
      <c r="B522" s="34"/>
      <c r="C522" s="35"/>
      <c r="D522" s="198" t="s">
        <v>136</v>
      </c>
      <c r="E522" s="35"/>
      <c r="F522" s="203" t="s">
        <v>759</v>
      </c>
      <c r="G522" s="35"/>
      <c r="H522" s="35"/>
      <c r="I522" s="200"/>
      <c r="J522" s="35"/>
      <c r="K522" s="35"/>
      <c r="L522" s="38"/>
      <c r="M522" s="201"/>
      <c r="N522" s="202"/>
      <c r="O522" s="70"/>
      <c r="P522" s="70"/>
      <c r="Q522" s="70"/>
      <c r="R522" s="70"/>
      <c r="S522" s="70"/>
      <c r="T522" s="71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16" t="s">
        <v>136</v>
      </c>
      <c r="AU522" s="16" t="s">
        <v>82</v>
      </c>
    </row>
    <row r="523" spans="1:65" s="2" customFormat="1" ht="16.5" customHeight="1">
      <c r="A523" s="33"/>
      <c r="B523" s="34"/>
      <c r="C523" s="185" t="s">
        <v>760</v>
      </c>
      <c r="D523" s="185" t="s">
        <v>127</v>
      </c>
      <c r="E523" s="186" t="s">
        <v>761</v>
      </c>
      <c r="F523" s="187" t="s">
        <v>762</v>
      </c>
      <c r="G523" s="188" t="s">
        <v>714</v>
      </c>
      <c r="H523" s="189">
        <v>1</v>
      </c>
      <c r="I523" s="190"/>
      <c r="J523" s="191">
        <f>ROUND(I523*H523,2)</f>
        <v>0</v>
      </c>
      <c r="K523" s="187" t="s">
        <v>131</v>
      </c>
      <c r="L523" s="38"/>
      <c r="M523" s="192" t="s">
        <v>1</v>
      </c>
      <c r="N523" s="193" t="s">
        <v>37</v>
      </c>
      <c r="O523" s="70"/>
      <c r="P523" s="194">
        <f>O523*H523</f>
        <v>0</v>
      </c>
      <c r="Q523" s="194">
        <v>0</v>
      </c>
      <c r="R523" s="194">
        <f>Q523*H523</f>
        <v>0</v>
      </c>
      <c r="S523" s="194">
        <v>0</v>
      </c>
      <c r="T523" s="195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96" t="s">
        <v>715</v>
      </c>
      <c r="AT523" s="196" t="s">
        <v>127</v>
      </c>
      <c r="AU523" s="196" t="s">
        <v>82</v>
      </c>
      <c r="AY523" s="16" t="s">
        <v>125</v>
      </c>
      <c r="BE523" s="197">
        <f>IF(N523="základní",J523,0)</f>
        <v>0</v>
      </c>
      <c r="BF523" s="197">
        <f>IF(N523="snížená",J523,0)</f>
        <v>0</v>
      </c>
      <c r="BG523" s="197">
        <f>IF(N523="zákl. přenesená",J523,0)</f>
        <v>0</v>
      </c>
      <c r="BH523" s="197">
        <f>IF(N523="sníž. přenesená",J523,0)</f>
        <v>0</v>
      </c>
      <c r="BI523" s="197">
        <f>IF(N523="nulová",J523,0)</f>
        <v>0</v>
      </c>
      <c r="BJ523" s="16" t="s">
        <v>80</v>
      </c>
      <c r="BK523" s="197">
        <f>ROUND(I523*H523,2)</f>
        <v>0</v>
      </c>
      <c r="BL523" s="16" t="s">
        <v>715</v>
      </c>
      <c r="BM523" s="196" t="s">
        <v>763</v>
      </c>
    </row>
    <row r="524" spans="1:65" s="2" customFormat="1" ht="10.199999999999999">
      <c r="A524" s="33"/>
      <c r="B524" s="34"/>
      <c r="C524" s="35"/>
      <c r="D524" s="198" t="s">
        <v>134</v>
      </c>
      <c r="E524" s="35"/>
      <c r="F524" s="199" t="s">
        <v>762</v>
      </c>
      <c r="G524" s="35"/>
      <c r="H524" s="35"/>
      <c r="I524" s="200"/>
      <c r="J524" s="35"/>
      <c r="K524" s="35"/>
      <c r="L524" s="38"/>
      <c r="M524" s="201"/>
      <c r="N524" s="202"/>
      <c r="O524" s="70"/>
      <c r="P524" s="70"/>
      <c r="Q524" s="70"/>
      <c r="R524" s="70"/>
      <c r="S524" s="70"/>
      <c r="T524" s="71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T524" s="16" t="s">
        <v>134</v>
      </c>
      <c r="AU524" s="16" t="s">
        <v>82</v>
      </c>
    </row>
    <row r="525" spans="1:65" s="2" customFormat="1" ht="28.8">
      <c r="A525" s="33"/>
      <c r="B525" s="34"/>
      <c r="C525" s="35"/>
      <c r="D525" s="198" t="s">
        <v>136</v>
      </c>
      <c r="E525" s="35"/>
      <c r="F525" s="203" t="s">
        <v>764</v>
      </c>
      <c r="G525" s="35"/>
      <c r="H525" s="35"/>
      <c r="I525" s="200"/>
      <c r="J525" s="35"/>
      <c r="K525" s="35"/>
      <c r="L525" s="38"/>
      <c r="M525" s="201"/>
      <c r="N525" s="202"/>
      <c r="O525" s="70"/>
      <c r="P525" s="70"/>
      <c r="Q525" s="70"/>
      <c r="R525" s="70"/>
      <c r="S525" s="70"/>
      <c r="T525" s="71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T525" s="16" t="s">
        <v>136</v>
      </c>
      <c r="AU525" s="16" t="s">
        <v>82</v>
      </c>
    </row>
    <row r="526" spans="1:65" s="12" customFormat="1" ht="22.8" customHeight="1">
      <c r="B526" s="169"/>
      <c r="C526" s="170"/>
      <c r="D526" s="171" t="s">
        <v>71</v>
      </c>
      <c r="E526" s="183" t="s">
        <v>765</v>
      </c>
      <c r="F526" s="183" t="s">
        <v>766</v>
      </c>
      <c r="G526" s="170"/>
      <c r="H526" s="170"/>
      <c r="I526" s="173"/>
      <c r="J526" s="184">
        <f>BK526</f>
        <v>0</v>
      </c>
      <c r="K526" s="170"/>
      <c r="L526" s="175"/>
      <c r="M526" s="176"/>
      <c r="N526" s="177"/>
      <c r="O526" s="177"/>
      <c r="P526" s="178">
        <f>SUM(P527:P535)</f>
        <v>0</v>
      </c>
      <c r="Q526" s="177"/>
      <c r="R526" s="178">
        <f>SUM(R527:R535)</f>
        <v>0</v>
      </c>
      <c r="S526" s="177"/>
      <c r="T526" s="179">
        <f>SUM(T527:T535)</f>
        <v>0</v>
      </c>
      <c r="AR526" s="180" t="s">
        <v>160</v>
      </c>
      <c r="AT526" s="181" t="s">
        <v>71</v>
      </c>
      <c r="AU526" s="181" t="s">
        <v>80</v>
      </c>
      <c r="AY526" s="180" t="s">
        <v>125</v>
      </c>
      <c r="BK526" s="182">
        <f>SUM(BK527:BK535)</f>
        <v>0</v>
      </c>
    </row>
    <row r="527" spans="1:65" s="2" customFormat="1" ht="16.5" customHeight="1">
      <c r="A527" s="33"/>
      <c r="B527" s="34"/>
      <c r="C527" s="185" t="s">
        <v>767</v>
      </c>
      <c r="D527" s="185" t="s">
        <v>127</v>
      </c>
      <c r="E527" s="186" t="s">
        <v>768</v>
      </c>
      <c r="F527" s="187" t="s">
        <v>769</v>
      </c>
      <c r="G527" s="188" t="s">
        <v>714</v>
      </c>
      <c r="H527" s="189">
        <v>1</v>
      </c>
      <c r="I527" s="190"/>
      <c r="J527" s="191">
        <f>ROUND(I527*H527,2)</f>
        <v>0</v>
      </c>
      <c r="K527" s="187" t="s">
        <v>131</v>
      </c>
      <c r="L527" s="38"/>
      <c r="M527" s="192" t="s">
        <v>1</v>
      </c>
      <c r="N527" s="193" t="s">
        <v>37</v>
      </c>
      <c r="O527" s="70"/>
      <c r="P527" s="194">
        <f>O527*H527</f>
        <v>0</v>
      </c>
      <c r="Q527" s="194">
        <v>0</v>
      </c>
      <c r="R527" s="194">
        <f>Q527*H527</f>
        <v>0</v>
      </c>
      <c r="S527" s="194">
        <v>0</v>
      </c>
      <c r="T527" s="195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96" t="s">
        <v>715</v>
      </c>
      <c r="AT527" s="196" t="s">
        <v>127</v>
      </c>
      <c r="AU527" s="196" t="s">
        <v>82</v>
      </c>
      <c r="AY527" s="16" t="s">
        <v>125</v>
      </c>
      <c r="BE527" s="197">
        <f>IF(N527="základní",J527,0)</f>
        <v>0</v>
      </c>
      <c r="BF527" s="197">
        <f>IF(N527="snížená",J527,0)</f>
        <v>0</v>
      </c>
      <c r="BG527" s="197">
        <f>IF(N527="zákl. přenesená",J527,0)</f>
        <v>0</v>
      </c>
      <c r="BH527" s="197">
        <f>IF(N527="sníž. přenesená",J527,0)</f>
        <v>0</v>
      </c>
      <c r="BI527" s="197">
        <f>IF(N527="nulová",J527,0)</f>
        <v>0</v>
      </c>
      <c r="BJ527" s="16" t="s">
        <v>80</v>
      </c>
      <c r="BK527" s="197">
        <f>ROUND(I527*H527,2)</f>
        <v>0</v>
      </c>
      <c r="BL527" s="16" t="s">
        <v>715</v>
      </c>
      <c r="BM527" s="196" t="s">
        <v>770</v>
      </c>
    </row>
    <row r="528" spans="1:65" s="2" customFormat="1" ht="10.199999999999999">
      <c r="A528" s="33"/>
      <c r="B528" s="34"/>
      <c r="C528" s="35"/>
      <c r="D528" s="198" t="s">
        <v>134</v>
      </c>
      <c r="E528" s="35"/>
      <c r="F528" s="199" t="s">
        <v>769</v>
      </c>
      <c r="G528" s="35"/>
      <c r="H528" s="35"/>
      <c r="I528" s="200"/>
      <c r="J528" s="35"/>
      <c r="K528" s="35"/>
      <c r="L528" s="38"/>
      <c r="M528" s="201"/>
      <c r="N528" s="202"/>
      <c r="O528" s="70"/>
      <c r="P528" s="70"/>
      <c r="Q528" s="70"/>
      <c r="R528" s="70"/>
      <c r="S528" s="70"/>
      <c r="T528" s="71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T528" s="16" t="s">
        <v>134</v>
      </c>
      <c r="AU528" s="16" t="s">
        <v>82</v>
      </c>
    </row>
    <row r="529" spans="1:65" s="2" customFormat="1" ht="57.6">
      <c r="A529" s="33"/>
      <c r="B529" s="34"/>
      <c r="C529" s="35"/>
      <c r="D529" s="198" t="s">
        <v>136</v>
      </c>
      <c r="E529" s="35"/>
      <c r="F529" s="203" t="s">
        <v>771</v>
      </c>
      <c r="G529" s="35"/>
      <c r="H529" s="35"/>
      <c r="I529" s="200"/>
      <c r="J529" s="35"/>
      <c r="K529" s="35"/>
      <c r="L529" s="38"/>
      <c r="M529" s="201"/>
      <c r="N529" s="202"/>
      <c r="O529" s="70"/>
      <c r="P529" s="70"/>
      <c r="Q529" s="70"/>
      <c r="R529" s="70"/>
      <c r="S529" s="70"/>
      <c r="T529" s="71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T529" s="16" t="s">
        <v>136</v>
      </c>
      <c r="AU529" s="16" t="s">
        <v>82</v>
      </c>
    </row>
    <row r="530" spans="1:65" s="2" customFormat="1" ht="16.5" customHeight="1">
      <c r="A530" s="33"/>
      <c r="B530" s="34"/>
      <c r="C530" s="185" t="s">
        <v>772</v>
      </c>
      <c r="D530" s="185" t="s">
        <v>127</v>
      </c>
      <c r="E530" s="186" t="s">
        <v>773</v>
      </c>
      <c r="F530" s="187" t="s">
        <v>774</v>
      </c>
      <c r="G530" s="188" t="s">
        <v>714</v>
      </c>
      <c r="H530" s="189">
        <v>1</v>
      </c>
      <c r="I530" s="190"/>
      <c r="J530" s="191">
        <f>ROUND(I530*H530,2)</f>
        <v>0</v>
      </c>
      <c r="K530" s="187" t="s">
        <v>131</v>
      </c>
      <c r="L530" s="38"/>
      <c r="M530" s="192" t="s">
        <v>1</v>
      </c>
      <c r="N530" s="193" t="s">
        <v>37</v>
      </c>
      <c r="O530" s="70"/>
      <c r="P530" s="194">
        <f>O530*H530</f>
        <v>0</v>
      </c>
      <c r="Q530" s="194">
        <v>0</v>
      </c>
      <c r="R530" s="194">
        <f>Q530*H530</f>
        <v>0</v>
      </c>
      <c r="S530" s="194">
        <v>0</v>
      </c>
      <c r="T530" s="195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96" t="s">
        <v>715</v>
      </c>
      <c r="AT530" s="196" t="s">
        <v>127</v>
      </c>
      <c r="AU530" s="196" t="s">
        <v>82</v>
      </c>
      <c r="AY530" s="16" t="s">
        <v>125</v>
      </c>
      <c r="BE530" s="197">
        <f>IF(N530="základní",J530,0)</f>
        <v>0</v>
      </c>
      <c r="BF530" s="197">
        <f>IF(N530="snížená",J530,0)</f>
        <v>0</v>
      </c>
      <c r="BG530" s="197">
        <f>IF(N530="zákl. přenesená",J530,0)</f>
        <v>0</v>
      </c>
      <c r="BH530" s="197">
        <f>IF(N530="sníž. přenesená",J530,0)</f>
        <v>0</v>
      </c>
      <c r="BI530" s="197">
        <f>IF(N530="nulová",J530,0)</f>
        <v>0</v>
      </c>
      <c r="BJ530" s="16" t="s">
        <v>80</v>
      </c>
      <c r="BK530" s="197">
        <f>ROUND(I530*H530,2)</f>
        <v>0</v>
      </c>
      <c r="BL530" s="16" t="s">
        <v>715</v>
      </c>
      <c r="BM530" s="196" t="s">
        <v>775</v>
      </c>
    </row>
    <row r="531" spans="1:65" s="2" customFormat="1" ht="10.199999999999999">
      <c r="A531" s="33"/>
      <c r="B531" s="34"/>
      <c r="C531" s="35"/>
      <c r="D531" s="198" t="s">
        <v>134</v>
      </c>
      <c r="E531" s="35"/>
      <c r="F531" s="199" t="s">
        <v>774</v>
      </c>
      <c r="G531" s="35"/>
      <c r="H531" s="35"/>
      <c r="I531" s="200"/>
      <c r="J531" s="35"/>
      <c r="K531" s="35"/>
      <c r="L531" s="38"/>
      <c r="M531" s="201"/>
      <c r="N531" s="202"/>
      <c r="O531" s="70"/>
      <c r="P531" s="70"/>
      <c r="Q531" s="70"/>
      <c r="R531" s="70"/>
      <c r="S531" s="70"/>
      <c r="T531" s="71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T531" s="16" t="s">
        <v>134</v>
      </c>
      <c r="AU531" s="16" t="s">
        <v>82</v>
      </c>
    </row>
    <row r="532" spans="1:65" s="2" customFormat="1" ht="134.4">
      <c r="A532" s="33"/>
      <c r="B532" s="34"/>
      <c r="C532" s="35"/>
      <c r="D532" s="198" t="s">
        <v>136</v>
      </c>
      <c r="E532" s="35"/>
      <c r="F532" s="203" t="s">
        <v>776</v>
      </c>
      <c r="G532" s="35"/>
      <c r="H532" s="35"/>
      <c r="I532" s="200"/>
      <c r="J532" s="35"/>
      <c r="K532" s="35"/>
      <c r="L532" s="38"/>
      <c r="M532" s="201"/>
      <c r="N532" s="202"/>
      <c r="O532" s="70"/>
      <c r="P532" s="70"/>
      <c r="Q532" s="70"/>
      <c r="R532" s="70"/>
      <c r="S532" s="70"/>
      <c r="T532" s="71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T532" s="16" t="s">
        <v>136</v>
      </c>
      <c r="AU532" s="16" t="s">
        <v>82</v>
      </c>
    </row>
    <row r="533" spans="1:65" s="2" customFormat="1" ht="16.5" customHeight="1">
      <c r="A533" s="33"/>
      <c r="B533" s="34"/>
      <c r="C533" s="185" t="s">
        <v>777</v>
      </c>
      <c r="D533" s="185" t="s">
        <v>127</v>
      </c>
      <c r="E533" s="186" t="s">
        <v>778</v>
      </c>
      <c r="F533" s="187" t="s">
        <v>779</v>
      </c>
      <c r="G533" s="188" t="s">
        <v>714</v>
      </c>
      <c r="H533" s="189">
        <v>1</v>
      </c>
      <c r="I533" s="190"/>
      <c r="J533" s="191">
        <f>ROUND(I533*H533,2)</f>
        <v>0</v>
      </c>
      <c r="K533" s="187" t="s">
        <v>131</v>
      </c>
      <c r="L533" s="38"/>
      <c r="M533" s="192" t="s">
        <v>1</v>
      </c>
      <c r="N533" s="193" t="s">
        <v>37</v>
      </c>
      <c r="O533" s="70"/>
      <c r="P533" s="194">
        <f>O533*H533</f>
        <v>0</v>
      </c>
      <c r="Q533" s="194">
        <v>0</v>
      </c>
      <c r="R533" s="194">
        <f>Q533*H533</f>
        <v>0</v>
      </c>
      <c r="S533" s="194">
        <v>0</v>
      </c>
      <c r="T533" s="195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96" t="s">
        <v>715</v>
      </c>
      <c r="AT533" s="196" t="s">
        <v>127</v>
      </c>
      <c r="AU533" s="196" t="s">
        <v>82</v>
      </c>
      <c r="AY533" s="16" t="s">
        <v>125</v>
      </c>
      <c r="BE533" s="197">
        <f>IF(N533="základní",J533,0)</f>
        <v>0</v>
      </c>
      <c r="BF533" s="197">
        <f>IF(N533="snížená",J533,0)</f>
        <v>0</v>
      </c>
      <c r="BG533" s="197">
        <f>IF(N533="zákl. přenesená",J533,0)</f>
        <v>0</v>
      </c>
      <c r="BH533" s="197">
        <f>IF(N533="sníž. přenesená",J533,0)</f>
        <v>0</v>
      </c>
      <c r="BI533" s="197">
        <f>IF(N533="nulová",J533,0)</f>
        <v>0</v>
      </c>
      <c r="BJ533" s="16" t="s">
        <v>80</v>
      </c>
      <c r="BK533" s="197">
        <f>ROUND(I533*H533,2)</f>
        <v>0</v>
      </c>
      <c r="BL533" s="16" t="s">
        <v>715</v>
      </c>
      <c r="BM533" s="196" t="s">
        <v>780</v>
      </c>
    </row>
    <row r="534" spans="1:65" s="2" customFormat="1" ht="10.199999999999999">
      <c r="A534" s="33"/>
      <c r="B534" s="34"/>
      <c r="C534" s="35"/>
      <c r="D534" s="198" t="s">
        <v>134</v>
      </c>
      <c r="E534" s="35"/>
      <c r="F534" s="199" t="s">
        <v>779</v>
      </c>
      <c r="G534" s="35"/>
      <c r="H534" s="35"/>
      <c r="I534" s="200"/>
      <c r="J534" s="35"/>
      <c r="K534" s="35"/>
      <c r="L534" s="38"/>
      <c r="M534" s="201"/>
      <c r="N534" s="202"/>
      <c r="O534" s="70"/>
      <c r="P534" s="70"/>
      <c r="Q534" s="70"/>
      <c r="R534" s="70"/>
      <c r="S534" s="70"/>
      <c r="T534" s="71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T534" s="16" t="s">
        <v>134</v>
      </c>
      <c r="AU534" s="16" t="s">
        <v>82</v>
      </c>
    </row>
    <row r="535" spans="1:65" s="2" customFormat="1" ht="38.4">
      <c r="A535" s="33"/>
      <c r="B535" s="34"/>
      <c r="C535" s="35"/>
      <c r="D535" s="198" t="s">
        <v>136</v>
      </c>
      <c r="E535" s="35"/>
      <c r="F535" s="203" t="s">
        <v>781</v>
      </c>
      <c r="G535" s="35"/>
      <c r="H535" s="35"/>
      <c r="I535" s="200"/>
      <c r="J535" s="35"/>
      <c r="K535" s="35"/>
      <c r="L535" s="38"/>
      <c r="M535" s="201"/>
      <c r="N535" s="202"/>
      <c r="O535" s="70"/>
      <c r="P535" s="70"/>
      <c r="Q535" s="70"/>
      <c r="R535" s="70"/>
      <c r="S535" s="70"/>
      <c r="T535" s="71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T535" s="16" t="s">
        <v>136</v>
      </c>
      <c r="AU535" s="16" t="s">
        <v>82</v>
      </c>
    </row>
    <row r="536" spans="1:65" s="12" customFormat="1" ht="22.8" customHeight="1">
      <c r="B536" s="169"/>
      <c r="C536" s="170"/>
      <c r="D536" s="171" t="s">
        <v>71</v>
      </c>
      <c r="E536" s="183" t="s">
        <v>782</v>
      </c>
      <c r="F536" s="183" t="s">
        <v>783</v>
      </c>
      <c r="G536" s="170"/>
      <c r="H536" s="170"/>
      <c r="I536" s="173"/>
      <c r="J536" s="184">
        <f>BK536</f>
        <v>0</v>
      </c>
      <c r="K536" s="170"/>
      <c r="L536" s="175"/>
      <c r="M536" s="176"/>
      <c r="N536" s="177"/>
      <c r="O536" s="177"/>
      <c r="P536" s="178">
        <f>SUM(P537:P539)</f>
        <v>0</v>
      </c>
      <c r="Q536" s="177"/>
      <c r="R536" s="178">
        <f>SUM(R537:R539)</f>
        <v>0</v>
      </c>
      <c r="S536" s="177"/>
      <c r="T536" s="179">
        <f>SUM(T537:T539)</f>
        <v>0</v>
      </c>
      <c r="AR536" s="180" t="s">
        <v>160</v>
      </c>
      <c r="AT536" s="181" t="s">
        <v>71</v>
      </c>
      <c r="AU536" s="181" t="s">
        <v>80</v>
      </c>
      <c r="AY536" s="180" t="s">
        <v>125</v>
      </c>
      <c r="BK536" s="182">
        <f>SUM(BK537:BK539)</f>
        <v>0</v>
      </c>
    </row>
    <row r="537" spans="1:65" s="2" customFormat="1" ht="16.5" customHeight="1">
      <c r="A537" s="33"/>
      <c r="B537" s="34"/>
      <c r="C537" s="185" t="s">
        <v>784</v>
      </c>
      <c r="D537" s="185" t="s">
        <v>127</v>
      </c>
      <c r="E537" s="186" t="s">
        <v>785</v>
      </c>
      <c r="F537" s="187" t="s">
        <v>783</v>
      </c>
      <c r="G537" s="188" t="s">
        <v>714</v>
      </c>
      <c r="H537" s="189">
        <v>1</v>
      </c>
      <c r="I537" s="190"/>
      <c r="J537" s="191">
        <f>ROUND(I537*H537,2)</f>
        <v>0</v>
      </c>
      <c r="K537" s="187" t="s">
        <v>131</v>
      </c>
      <c r="L537" s="38"/>
      <c r="M537" s="192" t="s">
        <v>1</v>
      </c>
      <c r="N537" s="193" t="s">
        <v>37</v>
      </c>
      <c r="O537" s="70"/>
      <c r="P537" s="194">
        <f>O537*H537</f>
        <v>0</v>
      </c>
      <c r="Q537" s="194">
        <v>0</v>
      </c>
      <c r="R537" s="194">
        <f>Q537*H537</f>
        <v>0</v>
      </c>
      <c r="S537" s="194">
        <v>0</v>
      </c>
      <c r="T537" s="195">
        <f>S537*H537</f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196" t="s">
        <v>715</v>
      </c>
      <c r="AT537" s="196" t="s">
        <v>127</v>
      </c>
      <c r="AU537" s="196" t="s">
        <v>82</v>
      </c>
      <c r="AY537" s="16" t="s">
        <v>125</v>
      </c>
      <c r="BE537" s="197">
        <f>IF(N537="základní",J537,0)</f>
        <v>0</v>
      </c>
      <c r="BF537" s="197">
        <f>IF(N537="snížená",J537,0)</f>
        <v>0</v>
      </c>
      <c r="BG537" s="197">
        <f>IF(N537="zákl. přenesená",J537,0)</f>
        <v>0</v>
      </c>
      <c r="BH537" s="197">
        <f>IF(N537="sníž. přenesená",J537,0)</f>
        <v>0</v>
      </c>
      <c r="BI537" s="197">
        <f>IF(N537="nulová",J537,0)</f>
        <v>0</v>
      </c>
      <c r="BJ537" s="16" t="s">
        <v>80</v>
      </c>
      <c r="BK537" s="197">
        <f>ROUND(I537*H537,2)</f>
        <v>0</v>
      </c>
      <c r="BL537" s="16" t="s">
        <v>715</v>
      </c>
      <c r="BM537" s="196" t="s">
        <v>786</v>
      </c>
    </row>
    <row r="538" spans="1:65" s="2" customFormat="1" ht="10.199999999999999">
      <c r="A538" s="33"/>
      <c r="B538" s="34"/>
      <c r="C538" s="35"/>
      <c r="D538" s="198" t="s">
        <v>134</v>
      </c>
      <c r="E538" s="35"/>
      <c r="F538" s="199" t="s">
        <v>783</v>
      </c>
      <c r="G538" s="35"/>
      <c r="H538" s="35"/>
      <c r="I538" s="200"/>
      <c r="J538" s="35"/>
      <c r="K538" s="35"/>
      <c r="L538" s="38"/>
      <c r="M538" s="201"/>
      <c r="N538" s="202"/>
      <c r="O538" s="70"/>
      <c r="P538" s="70"/>
      <c r="Q538" s="70"/>
      <c r="R538" s="70"/>
      <c r="S538" s="70"/>
      <c r="T538" s="71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T538" s="16" t="s">
        <v>134</v>
      </c>
      <c r="AU538" s="16" t="s">
        <v>82</v>
      </c>
    </row>
    <row r="539" spans="1:65" s="2" customFormat="1" ht="57.6">
      <c r="A539" s="33"/>
      <c r="B539" s="34"/>
      <c r="C539" s="35"/>
      <c r="D539" s="198" t="s">
        <v>136</v>
      </c>
      <c r="E539" s="35"/>
      <c r="F539" s="203" t="s">
        <v>787</v>
      </c>
      <c r="G539" s="35"/>
      <c r="H539" s="35"/>
      <c r="I539" s="200"/>
      <c r="J539" s="35"/>
      <c r="K539" s="35"/>
      <c r="L539" s="38"/>
      <c r="M539" s="201"/>
      <c r="N539" s="202"/>
      <c r="O539" s="70"/>
      <c r="P539" s="70"/>
      <c r="Q539" s="70"/>
      <c r="R539" s="70"/>
      <c r="S539" s="70"/>
      <c r="T539" s="71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T539" s="16" t="s">
        <v>136</v>
      </c>
      <c r="AU539" s="16" t="s">
        <v>82</v>
      </c>
    </row>
    <row r="540" spans="1:65" s="12" customFormat="1" ht="22.8" customHeight="1">
      <c r="B540" s="169"/>
      <c r="C540" s="170"/>
      <c r="D540" s="171" t="s">
        <v>71</v>
      </c>
      <c r="E540" s="183" t="s">
        <v>788</v>
      </c>
      <c r="F540" s="183" t="s">
        <v>789</v>
      </c>
      <c r="G540" s="170"/>
      <c r="H540" s="170"/>
      <c r="I540" s="173"/>
      <c r="J540" s="184">
        <f>BK540</f>
        <v>0</v>
      </c>
      <c r="K540" s="170"/>
      <c r="L540" s="175"/>
      <c r="M540" s="176"/>
      <c r="N540" s="177"/>
      <c r="O540" s="177"/>
      <c r="P540" s="178">
        <f>SUM(P541:P558)</f>
        <v>0</v>
      </c>
      <c r="Q540" s="177"/>
      <c r="R540" s="178">
        <f>SUM(R541:R558)</f>
        <v>0</v>
      </c>
      <c r="S540" s="177"/>
      <c r="T540" s="179">
        <f>SUM(T541:T558)</f>
        <v>0</v>
      </c>
      <c r="AR540" s="180" t="s">
        <v>160</v>
      </c>
      <c r="AT540" s="181" t="s">
        <v>71</v>
      </c>
      <c r="AU540" s="181" t="s">
        <v>80</v>
      </c>
      <c r="AY540" s="180" t="s">
        <v>125</v>
      </c>
      <c r="BK540" s="182">
        <f>SUM(BK541:BK558)</f>
        <v>0</v>
      </c>
    </row>
    <row r="541" spans="1:65" s="2" customFormat="1" ht="16.5" customHeight="1">
      <c r="A541" s="33"/>
      <c r="B541" s="34"/>
      <c r="C541" s="185" t="s">
        <v>790</v>
      </c>
      <c r="D541" s="185" t="s">
        <v>127</v>
      </c>
      <c r="E541" s="186" t="s">
        <v>791</v>
      </c>
      <c r="F541" s="187" t="s">
        <v>792</v>
      </c>
      <c r="G541" s="188" t="s">
        <v>714</v>
      </c>
      <c r="H541" s="189">
        <v>1</v>
      </c>
      <c r="I541" s="190"/>
      <c r="J541" s="191">
        <f>ROUND(I541*H541,2)</f>
        <v>0</v>
      </c>
      <c r="K541" s="187" t="s">
        <v>131</v>
      </c>
      <c r="L541" s="38"/>
      <c r="M541" s="192" t="s">
        <v>1</v>
      </c>
      <c r="N541" s="193" t="s">
        <v>37</v>
      </c>
      <c r="O541" s="70"/>
      <c r="P541" s="194">
        <f>O541*H541</f>
        <v>0</v>
      </c>
      <c r="Q541" s="194">
        <v>0</v>
      </c>
      <c r="R541" s="194">
        <f>Q541*H541</f>
        <v>0</v>
      </c>
      <c r="S541" s="194">
        <v>0</v>
      </c>
      <c r="T541" s="195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96" t="s">
        <v>715</v>
      </c>
      <c r="AT541" s="196" t="s">
        <v>127</v>
      </c>
      <c r="AU541" s="196" t="s">
        <v>82</v>
      </c>
      <c r="AY541" s="16" t="s">
        <v>125</v>
      </c>
      <c r="BE541" s="197">
        <f>IF(N541="základní",J541,0)</f>
        <v>0</v>
      </c>
      <c r="BF541" s="197">
        <f>IF(N541="snížená",J541,0)</f>
        <v>0</v>
      </c>
      <c r="BG541" s="197">
        <f>IF(N541="zákl. přenesená",J541,0)</f>
        <v>0</v>
      </c>
      <c r="BH541" s="197">
        <f>IF(N541="sníž. přenesená",J541,0)</f>
        <v>0</v>
      </c>
      <c r="BI541" s="197">
        <f>IF(N541="nulová",J541,0)</f>
        <v>0</v>
      </c>
      <c r="BJ541" s="16" t="s">
        <v>80</v>
      </c>
      <c r="BK541" s="197">
        <f>ROUND(I541*H541,2)</f>
        <v>0</v>
      </c>
      <c r="BL541" s="16" t="s">
        <v>715</v>
      </c>
      <c r="BM541" s="196" t="s">
        <v>793</v>
      </c>
    </row>
    <row r="542" spans="1:65" s="2" customFormat="1" ht="10.199999999999999">
      <c r="A542" s="33"/>
      <c r="B542" s="34"/>
      <c r="C542" s="35"/>
      <c r="D542" s="198" t="s">
        <v>134</v>
      </c>
      <c r="E542" s="35"/>
      <c r="F542" s="199" t="s">
        <v>792</v>
      </c>
      <c r="G542" s="35"/>
      <c r="H542" s="35"/>
      <c r="I542" s="200"/>
      <c r="J542" s="35"/>
      <c r="K542" s="35"/>
      <c r="L542" s="38"/>
      <c r="M542" s="201"/>
      <c r="N542" s="202"/>
      <c r="O542" s="70"/>
      <c r="P542" s="70"/>
      <c r="Q542" s="70"/>
      <c r="R542" s="70"/>
      <c r="S542" s="70"/>
      <c r="T542" s="71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T542" s="16" t="s">
        <v>134</v>
      </c>
      <c r="AU542" s="16" t="s">
        <v>82</v>
      </c>
    </row>
    <row r="543" spans="1:65" s="2" customFormat="1" ht="67.2">
      <c r="A543" s="33"/>
      <c r="B543" s="34"/>
      <c r="C543" s="35"/>
      <c r="D543" s="198" t="s">
        <v>136</v>
      </c>
      <c r="E543" s="35"/>
      <c r="F543" s="203" t="s">
        <v>794</v>
      </c>
      <c r="G543" s="35"/>
      <c r="H543" s="35"/>
      <c r="I543" s="200"/>
      <c r="J543" s="35"/>
      <c r="K543" s="35"/>
      <c r="L543" s="38"/>
      <c r="M543" s="201"/>
      <c r="N543" s="202"/>
      <c r="O543" s="70"/>
      <c r="P543" s="70"/>
      <c r="Q543" s="70"/>
      <c r="R543" s="70"/>
      <c r="S543" s="70"/>
      <c r="T543" s="71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T543" s="16" t="s">
        <v>136</v>
      </c>
      <c r="AU543" s="16" t="s">
        <v>82</v>
      </c>
    </row>
    <row r="544" spans="1:65" s="2" customFormat="1" ht="16.5" customHeight="1">
      <c r="A544" s="33"/>
      <c r="B544" s="34"/>
      <c r="C544" s="185" t="s">
        <v>795</v>
      </c>
      <c r="D544" s="185" t="s">
        <v>127</v>
      </c>
      <c r="E544" s="186" t="s">
        <v>796</v>
      </c>
      <c r="F544" s="187" t="s">
        <v>797</v>
      </c>
      <c r="G544" s="188" t="s">
        <v>714</v>
      </c>
      <c r="H544" s="189">
        <v>1</v>
      </c>
      <c r="I544" s="190"/>
      <c r="J544" s="191">
        <f>ROUND(I544*H544,2)</f>
        <v>0</v>
      </c>
      <c r="K544" s="187" t="s">
        <v>131</v>
      </c>
      <c r="L544" s="38"/>
      <c r="M544" s="192" t="s">
        <v>1</v>
      </c>
      <c r="N544" s="193" t="s">
        <v>37</v>
      </c>
      <c r="O544" s="70"/>
      <c r="P544" s="194">
        <f>O544*H544</f>
        <v>0</v>
      </c>
      <c r="Q544" s="194">
        <v>0</v>
      </c>
      <c r="R544" s="194">
        <f>Q544*H544</f>
        <v>0</v>
      </c>
      <c r="S544" s="194">
        <v>0</v>
      </c>
      <c r="T544" s="195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96" t="s">
        <v>715</v>
      </c>
      <c r="AT544" s="196" t="s">
        <v>127</v>
      </c>
      <c r="AU544" s="196" t="s">
        <v>82</v>
      </c>
      <c r="AY544" s="16" t="s">
        <v>125</v>
      </c>
      <c r="BE544" s="197">
        <f>IF(N544="základní",J544,0)</f>
        <v>0</v>
      </c>
      <c r="BF544" s="197">
        <f>IF(N544="snížená",J544,0)</f>
        <v>0</v>
      </c>
      <c r="BG544" s="197">
        <f>IF(N544="zákl. přenesená",J544,0)</f>
        <v>0</v>
      </c>
      <c r="BH544" s="197">
        <f>IF(N544="sníž. přenesená",J544,0)</f>
        <v>0</v>
      </c>
      <c r="BI544" s="197">
        <f>IF(N544="nulová",J544,0)</f>
        <v>0</v>
      </c>
      <c r="BJ544" s="16" t="s">
        <v>80</v>
      </c>
      <c r="BK544" s="197">
        <f>ROUND(I544*H544,2)</f>
        <v>0</v>
      </c>
      <c r="BL544" s="16" t="s">
        <v>715</v>
      </c>
      <c r="BM544" s="196" t="s">
        <v>798</v>
      </c>
    </row>
    <row r="545" spans="1:65" s="2" customFormat="1" ht="10.199999999999999">
      <c r="A545" s="33"/>
      <c r="B545" s="34"/>
      <c r="C545" s="35"/>
      <c r="D545" s="198" t="s">
        <v>134</v>
      </c>
      <c r="E545" s="35"/>
      <c r="F545" s="199" t="s">
        <v>797</v>
      </c>
      <c r="G545" s="35"/>
      <c r="H545" s="35"/>
      <c r="I545" s="200"/>
      <c r="J545" s="35"/>
      <c r="K545" s="35"/>
      <c r="L545" s="38"/>
      <c r="M545" s="201"/>
      <c r="N545" s="202"/>
      <c r="O545" s="70"/>
      <c r="P545" s="70"/>
      <c r="Q545" s="70"/>
      <c r="R545" s="70"/>
      <c r="S545" s="70"/>
      <c r="T545" s="71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T545" s="16" t="s">
        <v>134</v>
      </c>
      <c r="AU545" s="16" t="s">
        <v>82</v>
      </c>
    </row>
    <row r="546" spans="1:65" s="2" customFormat="1" ht="86.4">
      <c r="A546" s="33"/>
      <c r="B546" s="34"/>
      <c r="C546" s="35"/>
      <c r="D546" s="198" t="s">
        <v>136</v>
      </c>
      <c r="E546" s="35"/>
      <c r="F546" s="203" t="s">
        <v>799</v>
      </c>
      <c r="G546" s="35"/>
      <c r="H546" s="35"/>
      <c r="I546" s="200"/>
      <c r="J546" s="35"/>
      <c r="K546" s="35"/>
      <c r="L546" s="38"/>
      <c r="M546" s="201"/>
      <c r="N546" s="202"/>
      <c r="O546" s="70"/>
      <c r="P546" s="70"/>
      <c r="Q546" s="70"/>
      <c r="R546" s="70"/>
      <c r="S546" s="70"/>
      <c r="T546" s="71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T546" s="16" t="s">
        <v>136</v>
      </c>
      <c r="AU546" s="16" t="s">
        <v>82</v>
      </c>
    </row>
    <row r="547" spans="1:65" s="2" customFormat="1" ht="16.5" customHeight="1">
      <c r="A547" s="33"/>
      <c r="B547" s="34"/>
      <c r="C547" s="185" t="s">
        <v>800</v>
      </c>
      <c r="D547" s="185" t="s">
        <v>127</v>
      </c>
      <c r="E547" s="186" t="s">
        <v>801</v>
      </c>
      <c r="F547" s="187" t="s">
        <v>802</v>
      </c>
      <c r="G547" s="188" t="s">
        <v>714</v>
      </c>
      <c r="H547" s="189">
        <v>1</v>
      </c>
      <c r="I547" s="190"/>
      <c r="J547" s="191">
        <f>ROUND(I547*H547,2)</f>
        <v>0</v>
      </c>
      <c r="K547" s="187" t="s">
        <v>131</v>
      </c>
      <c r="L547" s="38"/>
      <c r="M547" s="192" t="s">
        <v>1</v>
      </c>
      <c r="N547" s="193" t="s">
        <v>37</v>
      </c>
      <c r="O547" s="70"/>
      <c r="P547" s="194">
        <f>O547*H547</f>
        <v>0</v>
      </c>
      <c r="Q547" s="194">
        <v>0</v>
      </c>
      <c r="R547" s="194">
        <f>Q547*H547</f>
        <v>0</v>
      </c>
      <c r="S547" s="194">
        <v>0</v>
      </c>
      <c r="T547" s="195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96" t="s">
        <v>715</v>
      </c>
      <c r="AT547" s="196" t="s">
        <v>127</v>
      </c>
      <c r="AU547" s="196" t="s">
        <v>82</v>
      </c>
      <c r="AY547" s="16" t="s">
        <v>125</v>
      </c>
      <c r="BE547" s="197">
        <f>IF(N547="základní",J547,0)</f>
        <v>0</v>
      </c>
      <c r="BF547" s="197">
        <f>IF(N547="snížená",J547,0)</f>
        <v>0</v>
      </c>
      <c r="BG547" s="197">
        <f>IF(N547="zákl. přenesená",J547,0)</f>
        <v>0</v>
      </c>
      <c r="BH547" s="197">
        <f>IF(N547="sníž. přenesená",J547,0)</f>
        <v>0</v>
      </c>
      <c r="BI547" s="197">
        <f>IF(N547="nulová",J547,0)</f>
        <v>0</v>
      </c>
      <c r="BJ547" s="16" t="s">
        <v>80</v>
      </c>
      <c r="BK547" s="197">
        <f>ROUND(I547*H547,2)</f>
        <v>0</v>
      </c>
      <c r="BL547" s="16" t="s">
        <v>715</v>
      </c>
      <c r="BM547" s="196" t="s">
        <v>803</v>
      </c>
    </row>
    <row r="548" spans="1:65" s="2" customFormat="1" ht="10.199999999999999">
      <c r="A548" s="33"/>
      <c r="B548" s="34"/>
      <c r="C548" s="35"/>
      <c r="D548" s="198" t="s">
        <v>134</v>
      </c>
      <c r="E548" s="35"/>
      <c r="F548" s="199" t="s">
        <v>802</v>
      </c>
      <c r="G548" s="35"/>
      <c r="H548" s="35"/>
      <c r="I548" s="200"/>
      <c r="J548" s="35"/>
      <c r="K548" s="35"/>
      <c r="L548" s="38"/>
      <c r="M548" s="201"/>
      <c r="N548" s="202"/>
      <c r="O548" s="70"/>
      <c r="P548" s="70"/>
      <c r="Q548" s="70"/>
      <c r="R548" s="70"/>
      <c r="S548" s="70"/>
      <c r="T548" s="71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T548" s="16" t="s">
        <v>134</v>
      </c>
      <c r="AU548" s="16" t="s">
        <v>82</v>
      </c>
    </row>
    <row r="549" spans="1:65" s="2" customFormat="1" ht="96">
      <c r="A549" s="33"/>
      <c r="B549" s="34"/>
      <c r="C549" s="35"/>
      <c r="D549" s="198" t="s">
        <v>136</v>
      </c>
      <c r="E549" s="35"/>
      <c r="F549" s="203" t="s">
        <v>804</v>
      </c>
      <c r="G549" s="35"/>
      <c r="H549" s="35"/>
      <c r="I549" s="200"/>
      <c r="J549" s="35"/>
      <c r="K549" s="35"/>
      <c r="L549" s="38"/>
      <c r="M549" s="201"/>
      <c r="N549" s="202"/>
      <c r="O549" s="70"/>
      <c r="P549" s="70"/>
      <c r="Q549" s="70"/>
      <c r="R549" s="70"/>
      <c r="S549" s="70"/>
      <c r="T549" s="71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T549" s="16" t="s">
        <v>136</v>
      </c>
      <c r="AU549" s="16" t="s">
        <v>82</v>
      </c>
    </row>
    <row r="550" spans="1:65" s="2" customFormat="1" ht="16.5" customHeight="1">
      <c r="A550" s="33"/>
      <c r="B550" s="34"/>
      <c r="C550" s="185" t="s">
        <v>805</v>
      </c>
      <c r="D550" s="185" t="s">
        <v>127</v>
      </c>
      <c r="E550" s="186" t="s">
        <v>806</v>
      </c>
      <c r="F550" s="187" t="s">
        <v>807</v>
      </c>
      <c r="G550" s="188" t="s">
        <v>714</v>
      </c>
      <c r="H550" s="189">
        <v>1</v>
      </c>
      <c r="I550" s="190"/>
      <c r="J550" s="191">
        <f>ROUND(I550*H550,2)</f>
        <v>0</v>
      </c>
      <c r="K550" s="187" t="s">
        <v>131</v>
      </c>
      <c r="L550" s="38"/>
      <c r="M550" s="192" t="s">
        <v>1</v>
      </c>
      <c r="N550" s="193" t="s">
        <v>37</v>
      </c>
      <c r="O550" s="70"/>
      <c r="P550" s="194">
        <f>O550*H550</f>
        <v>0</v>
      </c>
      <c r="Q550" s="194">
        <v>0</v>
      </c>
      <c r="R550" s="194">
        <f>Q550*H550</f>
        <v>0</v>
      </c>
      <c r="S550" s="194">
        <v>0</v>
      </c>
      <c r="T550" s="195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96" t="s">
        <v>715</v>
      </c>
      <c r="AT550" s="196" t="s">
        <v>127</v>
      </c>
      <c r="AU550" s="196" t="s">
        <v>82</v>
      </c>
      <c r="AY550" s="16" t="s">
        <v>125</v>
      </c>
      <c r="BE550" s="197">
        <f>IF(N550="základní",J550,0)</f>
        <v>0</v>
      </c>
      <c r="BF550" s="197">
        <f>IF(N550="snížená",J550,0)</f>
        <v>0</v>
      </c>
      <c r="BG550" s="197">
        <f>IF(N550="zákl. přenesená",J550,0)</f>
        <v>0</v>
      </c>
      <c r="BH550" s="197">
        <f>IF(N550="sníž. přenesená",J550,0)</f>
        <v>0</v>
      </c>
      <c r="BI550" s="197">
        <f>IF(N550="nulová",J550,0)</f>
        <v>0</v>
      </c>
      <c r="BJ550" s="16" t="s">
        <v>80</v>
      </c>
      <c r="BK550" s="197">
        <f>ROUND(I550*H550,2)</f>
        <v>0</v>
      </c>
      <c r="BL550" s="16" t="s">
        <v>715</v>
      </c>
      <c r="BM550" s="196" t="s">
        <v>808</v>
      </c>
    </row>
    <row r="551" spans="1:65" s="2" customFormat="1" ht="10.199999999999999">
      <c r="A551" s="33"/>
      <c r="B551" s="34"/>
      <c r="C551" s="35"/>
      <c r="D551" s="198" t="s">
        <v>134</v>
      </c>
      <c r="E551" s="35"/>
      <c r="F551" s="199" t="s">
        <v>807</v>
      </c>
      <c r="G551" s="35"/>
      <c r="H551" s="35"/>
      <c r="I551" s="200"/>
      <c r="J551" s="35"/>
      <c r="K551" s="35"/>
      <c r="L551" s="38"/>
      <c r="M551" s="201"/>
      <c r="N551" s="202"/>
      <c r="O551" s="70"/>
      <c r="P551" s="70"/>
      <c r="Q551" s="70"/>
      <c r="R551" s="70"/>
      <c r="S551" s="70"/>
      <c r="T551" s="71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T551" s="16" t="s">
        <v>134</v>
      </c>
      <c r="AU551" s="16" t="s">
        <v>82</v>
      </c>
    </row>
    <row r="552" spans="1:65" s="2" customFormat="1" ht="96">
      <c r="A552" s="33"/>
      <c r="B552" s="34"/>
      <c r="C552" s="35"/>
      <c r="D552" s="198" t="s">
        <v>136</v>
      </c>
      <c r="E552" s="35"/>
      <c r="F552" s="203" t="s">
        <v>809</v>
      </c>
      <c r="G552" s="35"/>
      <c r="H552" s="35"/>
      <c r="I552" s="200"/>
      <c r="J552" s="35"/>
      <c r="K552" s="35"/>
      <c r="L552" s="38"/>
      <c r="M552" s="201"/>
      <c r="N552" s="202"/>
      <c r="O552" s="70"/>
      <c r="P552" s="70"/>
      <c r="Q552" s="70"/>
      <c r="R552" s="70"/>
      <c r="S552" s="70"/>
      <c r="T552" s="71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T552" s="16" t="s">
        <v>136</v>
      </c>
      <c r="AU552" s="16" t="s">
        <v>82</v>
      </c>
    </row>
    <row r="553" spans="1:65" s="2" customFormat="1" ht="16.5" customHeight="1">
      <c r="A553" s="33"/>
      <c r="B553" s="34"/>
      <c r="C553" s="185" t="s">
        <v>810</v>
      </c>
      <c r="D553" s="185" t="s">
        <v>127</v>
      </c>
      <c r="E553" s="186" t="s">
        <v>811</v>
      </c>
      <c r="F553" s="187" t="s">
        <v>812</v>
      </c>
      <c r="G553" s="188" t="s">
        <v>714</v>
      </c>
      <c r="H553" s="189">
        <v>1</v>
      </c>
      <c r="I553" s="190"/>
      <c r="J553" s="191">
        <f>ROUND(I553*H553,2)</f>
        <v>0</v>
      </c>
      <c r="K553" s="187" t="s">
        <v>131</v>
      </c>
      <c r="L553" s="38"/>
      <c r="M553" s="192" t="s">
        <v>1</v>
      </c>
      <c r="N553" s="193" t="s">
        <v>37</v>
      </c>
      <c r="O553" s="70"/>
      <c r="P553" s="194">
        <f>O553*H553</f>
        <v>0</v>
      </c>
      <c r="Q553" s="194">
        <v>0</v>
      </c>
      <c r="R553" s="194">
        <f>Q553*H553</f>
        <v>0</v>
      </c>
      <c r="S553" s="194">
        <v>0</v>
      </c>
      <c r="T553" s="195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96" t="s">
        <v>715</v>
      </c>
      <c r="AT553" s="196" t="s">
        <v>127</v>
      </c>
      <c r="AU553" s="196" t="s">
        <v>82</v>
      </c>
      <c r="AY553" s="16" t="s">
        <v>125</v>
      </c>
      <c r="BE553" s="197">
        <f>IF(N553="základní",J553,0)</f>
        <v>0</v>
      </c>
      <c r="BF553" s="197">
        <f>IF(N553="snížená",J553,0)</f>
        <v>0</v>
      </c>
      <c r="BG553" s="197">
        <f>IF(N553="zákl. přenesená",J553,0)</f>
        <v>0</v>
      </c>
      <c r="BH553" s="197">
        <f>IF(N553="sníž. přenesená",J553,0)</f>
        <v>0</v>
      </c>
      <c r="BI553" s="197">
        <f>IF(N553="nulová",J553,0)</f>
        <v>0</v>
      </c>
      <c r="BJ553" s="16" t="s">
        <v>80</v>
      </c>
      <c r="BK553" s="197">
        <f>ROUND(I553*H553,2)</f>
        <v>0</v>
      </c>
      <c r="BL553" s="16" t="s">
        <v>715</v>
      </c>
      <c r="BM553" s="196" t="s">
        <v>813</v>
      </c>
    </row>
    <row r="554" spans="1:65" s="2" customFormat="1" ht="10.199999999999999">
      <c r="A554" s="33"/>
      <c r="B554" s="34"/>
      <c r="C554" s="35"/>
      <c r="D554" s="198" t="s">
        <v>134</v>
      </c>
      <c r="E554" s="35"/>
      <c r="F554" s="199" t="s">
        <v>812</v>
      </c>
      <c r="G554" s="35"/>
      <c r="H554" s="35"/>
      <c r="I554" s="200"/>
      <c r="J554" s="35"/>
      <c r="K554" s="35"/>
      <c r="L554" s="38"/>
      <c r="M554" s="201"/>
      <c r="N554" s="202"/>
      <c r="O554" s="70"/>
      <c r="P554" s="70"/>
      <c r="Q554" s="70"/>
      <c r="R554" s="70"/>
      <c r="S554" s="70"/>
      <c r="T554" s="71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T554" s="16" t="s">
        <v>134</v>
      </c>
      <c r="AU554" s="16" t="s">
        <v>82</v>
      </c>
    </row>
    <row r="555" spans="1:65" s="2" customFormat="1" ht="144">
      <c r="A555" s="33"/>
      <c r="B555" s="34"/>
      <c r="C555" s="35"/>
      <c r="D555" s="198" t="s">
        <v>136</v>
      </c>
      <c r="E555" s="35"/>
      <c r="F555" s="203" t="s">
        <v>814</v>
      </c>
      <c r="G555" s="35"/>
      <c r="H555" s="35"/>
      <c r="I555" s="200"/>
      <c r="J555" s="35"/>
      <c r="K555" s="35"/>
      <c r="L555" s="38"/>
      <c r="M555" s="201"/>
      <c r="N555" s="202"/>
      <c r="O555" s="70"/>
      <c r="P555" s="70"/>
      <c r="Q555" s="70"/>
      <c r="R555" s="70"/>
      <c r="S555" s="70"/>
      <c r="T555" s="71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T555" s="16" t="s">
        <v>136</v>
      </c>
      <c r="AU555" s="16" t="s">
        <v>82</v>
      </c>
    </row>
    <row r="556" spans="1:65" s="2" customFormat="1" ht="16.5" customHeight="1">
      <c r="A556" s="33"/>
      <c r="B556" s="34"/>
      <c r="C556" s="185" t="s">
        <v>815</v>
      </c>
      <c r="D556" s="185" t="s">
        <v>127</v>
      </c>
      <c r="E556" s="186" t="s">
        <v>816</v>
      </c>
      <c r="F556" s="187" t="s">
        <v>817</v>
      </c>
      <c r="G556" s="188" t="s">
        <v>714</v>
      </c>
      <c r="H556" s="189">
        <v>1</v>
      </c>
      <c r="I556" s="190"/>
      <c r="J556" s="191">
        <f>ROUND(I556*H556,2)</f>
        <v>0</v>
      </c>
      <c r="K556" s="187" t="s">
        <v>131</v>
      </c>
      <c r="L556" s="38"/>
      <c r="M556" s="192" t="s">
        <v>1</v>
      </c>
      <c r="N556" s="193" t="s">
        <v>37</v>
      </c>
      <c r="O556" s="70"/>
      <c r="P556" s="194">
        <f>O556*H556</f>
        <v>0</v>
      </c>
      <c r="Q556" s="194">
        <v>0</v>
      </c>
      <c r="R556" s="194">
        <f>Q556*H556</f>
        <v>0</v>
      </c>
      <c r="S556" s="194">
        <v>0</v>
      </c>
      <c r="T556" s="195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96" t="s">
        <v>715</v>
      </c>
      <c r="AT556" s="196" t="s">
        <v>127</v>
      </c>
      <c r="AU556" s="196" t="s">
        <v>82</v>
      </c>
      <c r="AY556" s="16" t="s">
        <v>125</v>
      </c>
      <c r="BE556" s="197">
        <f>IF(N556="základní",J556,0)</f>
        <v>0</v>
      </c>
      <c r="BF556" s="197">
        <f>IF(N556="snížená",J556,0)</f>
        <v>0</v>
      </c>
      <c r="BG556" s="197">
        <f>IF(N556="zákl. přenesená",J556,0)</f>
        <v>0</v>
      </c>
      <c r="BH556" s="197">
        <f>IF(N556="sníž. přenesená",J556,0)</f>
        <v>0</v>
      </c>
      <c r="BI556" s="197">
        <f>IF(N556="nulová",J556,0)</f>
        <v>0</v>
      </c>
      <c r="BJ556" s="16" t="s">
        <v>80</v>
      </c>
      <c r="BK556" s="197">
        <f>ROUND(I556*H556,2)</f>
        <v>0</v>
      </c>
      <c r="BL556" s="16" t="s">
        <v>715</v>
      </c>
      <c r="BM556" s="196" t="s">
        <v>818</v>
      </c>
    </row>
    <row r="557" spans="1:65" s="2" customFormat="1" ht="10.199999999999999">
      <c r="A557" s="33"/>
      <c r="B557" s="34"/>
      <c r="C557" s="35"/>
      <c r="D557" s="198" t="s">
        <v>134</v>
      </c>
      <c r="E557" s="35"/>
      <c r="F557" s="199" t="s">
        <v>817</v>
      </c>
      <c r="G557" s="35"/>
      <c r="H557" s="35"/>
      <c r="I557" s="200"/>
      <c r="J557" s="35"/>
      <c r="K557" s="35"/>
      <c r="L557" s="38"/>
      <c r="M557" s="201"/>
      <c r="N557" s="202"/>
      <c r="O557" s="70"/>
      <c r="P557" s="70"/>
      <c r="Q557" s="70"/>
      <c r="R557" s="70"/>
      <c r="S557" s="70"/>
      <c r="T557" s="71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T557" s="16" t="s">
        <v>134</v>
      </c>
      <c r="AU557" s="16" t="s">
        <v>82</v>
      </c>
    </row>
    <row r="558" spans="1:65" s="2" customFormat="1" ht="201.6">
      <c r="A558" s="33"/>
      <c r="B558" s="34"/>
      <c r="C558" s="35"/>
      <c r="D558" s="198" t="s">
        <v>136</v>
      </c>
      <c r="E558" s="35"/>
      <c r="F558" s="203" t="s">
        <v>819</v>
      </c>
      <c r="G558" s="35"/>
      <c r="H558" s="35"/>
      <c r="I558" s="200"/>
      <c r="J558" s="35"/>
      <c r="K558" s="35"/>
      <c r="L558" s="38"/>
      <c r="M558" s="201"/>
      <c r="N558" s="202"/>
      <c r="O558" s="70"/>
      <c r="P558" s="70"/>
      <c r="Q558" s="70"/>
      <c r="R558" s="70"/>
      <c r="S558" s="70"/>
      <c r="T558" s="71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T558" s="16" t="s">
        <v>136</v>
      </c>
      <c r="AU558" s="16" t="s">
        <v>82</v>
      </c>
    </row>
    <row r="559" spans="1:65" s="12" customFormat="1" ht="22.8" customHeight="1">
      <c r="B559" s="169"/>
      <c r="C559" s="170"/>
      <c r="D559" s="171" t="s">
        <v>71</v>
      </c>
      <c r="E559" s="183" t="s">
        <v>820</v>
      </c>
      <c r="F559" s="183" t="s">
        <v>821</v>
      </c>
      <c r="G559" s="170"/>
      <c r="H559" s="170"/>
      <c r="I559" s="173"/>
      <c r="J559" s="184">
        <f>BK559</f>
        <v>0</v>
      </c>
      <c r="K559" s="170"/>
      <c r="L559" s="175"/>
      <c r="M559" s="176"/>
      <c r="N559" s="177"/>
      <c r="O559" s="177"/>
      <c r="P559" s="178">
        <f>SUM(P560:P562)</f>
        <v>0</v>
      </c>
      <c r="Q559" s="177"/>
      <c r="R559" s="178">
        <f>SUM(R560:R562)</f>
        <v>0</v>
      </c>
      <c r="S559" s="177"/>
      <c r="T559" s="179">
        <f>SUM(T560:T562)</f>
        <v>0</v>
      </c>
      <c r="AR559" s="180" t="s">
        <v>160</v>
      </c>
      <c r="AT559" s="181" t="s">
        <v>71</v>
      </c>
      <c r="AU559" s="181" t="s">
        <v>80</v>
      </c>
      <c r="AY559" s="180" t="s">
        <v>125</v>
      </c>
      <c r="BK559" s="182">
        <f>SUM(BK560:BK562)</f>
        <v>0</v>
      </c>
    </row>
    <row r="560" spans="1:65" s="2" customFormat="1" ht="16.5" customHeight="1">
      <c r="A560" s="33"/>
      <c r="B560" s="34"/>
      <c r="C560" s="185" t="s">
        <v>822</v>
      </c>
      <c r="D560" s="185" t="s">
        <v>127</v>
      </c>
      <c r="E560" s="186" t="s">
        <v>823</v>
      </c>
      <c r="F560" s="187" t="s">
        <v>824</v>
      </c>
      <c r="G560" s="188" t="s">
        <v>714</v>
      </c>
      <c r="H560" s="189">
        <v>1</v>
      </c>
      <c r="I560" s="190"/>
      <c r="J560" s="191">
        <f>ROUND(I560*H560,2)</f>
        <v>0</v>
      </c>
      <c r="K560" s="187" t="s">
        <v>131</v>
      </c>
      <c r="L560" s="38"/>
      <c r="M560" s="192" t="s">
        <v>1</v>
      </c>
      <c r="N560" s="193" t="s">
        <v>37</v>
      </c>
      <c r="O560" s="70"/>
      <c r="P560" s="194">
        <f>O560*H560</f>
        <v>0</v>
      </c>
      <c r="Q560" s="194">
        <v>0</v>
      </c>
      <c r="R560" s="194">
        <f>Q560*H560</f>
        <v>0</v>
      </c>
      <c r="S560" s="194">
        <v>0</v>
      </c>
      <c r="T560" s="195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96" t="s">
        <v>715</v>
      </c>
      <c r="AT560" s="196" t="s">
        <v>127</v>
      </c>
      <c r="AU560" s="196" t="s">
        <v>82</v>
      </c>
      <c r="AY560" s="16" t="s">
        <v>125</v>
      </c>
      <c r="BE560" s="197">
        <f>IF(N560="základní",J560,0)</f>
        <v>0</v>
      </c>
      <c r="BF560" s="197">
        <f>IF(N560="snížená",J560,0)</f>
        <v>0</v>
      </c>
      <c r="BG560" s="197">
        <f>IF(N560="zákl. přenesená",J560,0)</f>
        <v>0</v>
      </c>
      <c r="BH560" s="197">
        <f>IF(N560="sníž. přenesená",J560,0)</f>
        <v>0</v>
      </c>
      <c r="BI560" s="197">
        <f>IF(N560="nulová",J560,0)</f>
        <v>0</v>
      </c>
      <c r="BJ560" s="16" t="s">
        <v>80</v>
      </c>
      <c r="BK560" s="197">
        <f>ROUND(I560*H560,2)</f>
        <v>0</v>
      </c>
      <c r="BL560" s="16" t="s">
        <v>715</v>
      </c>
      <c r="BM560" s="196" t="s">
        <v>825</v>
      </c>
    </row>
    <row r="561" spans="1:47" s="2" customFormat="1" ht="10.199999999999999">
      <c r="A561" s="33"/>
      <c r="B561" s="34"/>
      <c r="C561" s="35"/>
      <c r="D561" s="198" t="s">
        <v>134</v>
      </c>
      <c r="E561" s="35"/>
      <c r="F561" s="199" t="s">
        <v>824</v>
      </c>
      <c r="G561" s="35"/>
      <c r="H561" s="35"/>
      <c r="I561" s="200"/>
      <c r="J561" s="35"/>
      <c r="K561" s="35"/>
      <c r="L561" s="38"/>
      <c r="M561" s="201"/>
      <c r="N561" s="202"/>
      <c r="O561" s="70"/>
      <c r="P561" s="70"/>
      <c r="Q561" s="70"/>
      <c r="R561" s="70"/>
      <c r="S561" s="70"/>
      <c r="T561" s="71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T561" s="16" t="s">
        <v>134</v>
      </c>
      <c r="AU561" s="16" t="s">
        <v>82</v>
      </c>
    </row>
    <row r="562" spans="1:47" s="2" customFormat="1" ht="76.8">
      <c r="A562" s="33"/>
      <c r="B562" s="34"/>
      <c r="C562" s="35"/>
      <c r="D562" s="198" t="s">
        <v>136</v>
      </c>
      <c r="E562" s="35"/>
      <c r="F562" s="203" t="s">
        <v>826</v>
      </c>
      <c r="G562" s="35"/>
      <c r="H562" s="35"/>
      <c r="I562" s="200"/>
      <c r="J562" s="35"/>
      <c r="K562" s="35"/>
      <c r="L562" s="38"/>
      <c r="M562" s="236"/>
      <c r="N562" s="237"/>
      <c r="O562" s="238"/>
      <c r="P562" s="238"/>
      <c r="Q562" s="238"/>
      <c r="R562" s="238"/>
      <c r="S562" s="238"/>
      <c r="T562" s="239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T562" s="16" t="s">
        <v>136</v>
      </c>
      <c r="AU562" s="16" t="s">
        <v>82</v>
      </c>
    </row>
    <row r="563" spans="1:47" s="2" customFormat="1" ht="6.9" customHeight="1">
      <c r="A563" s="33"/>
      <c r="B563" s="53"/>
      <c r="C563" s="54"/>
      <c r="D563" s="54"/>
      <c r="E563" s="54"/>
      <c r="F563" s="54"/>
      <c r="G563" s="54"/>
      <c r="H563" s="54"/>
      <c r="I563" s="54"/>
      <c r="J563" s="54"/>
      <c r="K563" s="54"/>
      <c r="L563" s="38"/>
      <c r="M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</row>
  </sheetData>
  <sheetProtection algorithmName="SHA-512" hashValue="wyo4xmBfO3cYMHE9y1IrfPLeL0wVs2gKiNRN1Mwg+sk03gc8PjNIFM6Hm63b/DCdNw0XNdK/+eNIWxZ1NKPniw==" saltValue="wqlZhm8ikQxKWMz1w/oH3F80J6HfZRi275FC+Dx+2TnGTtq4xOI6W8xHXge6faBYeqwjCVtE2H9B23pfm+lj/w==" spinCount="100000" sheet="1" objects="1" scenarios="1" formatColumns="0" formatRows="0" autoFilter="0"/>
  <autoFilter ref="C131:K562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0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85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86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1" t="str">
        <f>'Rekapitulace stavby'!K6</f>
        <v>Polní cesta C10 v k.ú. Staré Hutě u Horní Stropnice</v>
      </c>
      <c r="F7" s="282"/>
      <c r="G7" s="282"/>
      <c r="H7" s="282"/>
      <c r="L7" s="19"/>
    </row>
    <row r="8" spans="1:46" s="2" customFormat="1" ht="12" customHeight="1">
      <c r="A8" s="33"/>
      <c r="B8" s="38"/>
      <c r="C8" s="33"/>
      <c r="D8" s="111" t="s">
        <v>87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3" t="s">
        <v>827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>
        <f>'Rekapitulace stavby'!AN8</f>
        <v>45832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25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26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5" t="str">
        <f>'Rekapitulace stavby'!E14</f>
        <v>Vyplň údaj</v>
      </c>
      <c r="F18" s="286"/>
      <c r="G18" s="286"/>
      <c r="H18" s="286"/>
      <c r="I18" s="111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28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25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25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7" t="s">
        <v>1</v>
      </c>
      <c r="F27" s="287"/>
      <c r="G27" s="287"/>
      <c r="H27" s="28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32</v>
      </c>
      <c r="E30" s="33"/>
      <c r="F30" s="33"/>
      <c r="G30" s="33"/>
      <c r="H30" s="33"/>
      <c r="I30" s="33"/>
      <c r="J30" s="119">
        <f>ROUND(J126,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34</v>
      </c>
      <c r="G32" s="33"/>
      <c r="H32" s="33"/>
      <c r="I32" s="120" t="s">
        <v>33</v>
      </c>
      <c r="J32" s="120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36</v>
      </c>
      <c r="E33" s="111" t="s">
        <v>37</v>
      </c>
      <c r="F33" s="122">
        <f>ROUND((SUM(BE126:BE439)),  2)</f>
        <v>0</v>
      </c>
      <c r="G33" s="33"/>
      <c r="H33" s="33"/>
      <c r="I33" s="123">
        <v>0.21</v>
      </c>
      <c r="J33" s="122">
        <f>ROUND(((SUM(BE126:BE439))*I33),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38</v>
      </c>
      <c r="F34" s="122">
        <f>ROUND((SUM(BF126:BF439)),  2)</f>
        <v>0</v>
      </c>
      <c r="G34" s="33"/>
      <c r="H34" s="33"/>
      <c r="I34" s="123">
        <v>0.12</v>
      </c>
      <c r="J34" s="122">
        <f>ROUND(((SUM(BF126:BF439))*I34),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39</v>
      </c>
      <c r="F35" s="122">
        <f>ROUND((SUM(BG126:BG439)),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40</v>
      </c>
      <c r="F36" s="122">
        <f>ROUND((SUM(BH126:BH439)),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41</v>
      </c>
      <c r="F37" s="122">
        <f>ROUND((SUM(BI126:BI439)),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45</v>
      </c>
      <c r="E50" s="132"/>
      <c r="F50" s="132"/>
      <c r="G50" s="131" t="s">
        <v>46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47</v>
      </c>
      <c r="E61" s="134"/>
      <c r="F61" s="135" t="s">
        <v>48</v>
      </c>
      <c r="G61" s="133" t="s">
        <v>47</v>
      </c>
      <c r="H61" s="134"/>
      <c r="I61" s="134"/>
      <c r="J61" s="136" t="s">
        <v>48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49</v>
      </c>
      <c r="E65" s="137"/>
      <c r="F65" s="137"/>
      <c r="G65" s="131" t="s">
        <v>50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47</v>
      </c>
      <c r="E76" s="134"/>
      <c r="F76" s="135" t="s">
        <v>48</v>
      </c>
      <c r="G76" s="133" t="s">
        <v>47</v>
      </c>
      <c r="H76" s="134"/>
      <c r="I76" s="134"/>
      <c r="J76" s="136" t="s">
        <v>48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89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8" t="str">
        <f>E7</f>
        <v>Polní cesta C10 v k.ú. Staré Hutě u Horní Stropnice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101.2 - Polní cesta C10 - zastavěné území</v>
      </c>
      <c r="F87" s="290"/>
      <c r="G87" s="290"/>
      <c r="H87" s="29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45832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90</v>
      </c>
      <c r="D94" s="143"/>
      <c r="E94" s="143"/>
      <c r="F94" s="143"/>
      <c r="G94" s="143"/>
      <c r="H94" s="143"/>
      <c r="I94" s="143"/>
      <c r="J94" s="144" t="s">
        <v>91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92</v>
      </c>
      <c r="D96" s="35"/>
      <c r="E96" s="35"/>
      <c r="F96" s="35"/>
      <c r="G96" s="35"/>
      <c r="H96" s="35"/>
      <c r="I96" s="35"/>
      <c r="J96" s="83">
        <f>J126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93</v>
      </c>
    </row>
    <row r="97" spans="1:31" s="9" customFormat="1" ht="24.9" customHeight="1">
      <c r="B97" s="146"/>
      <c r="C97" s="147"/>
      <c r="D97" s="148" t="s">
        <v>94</v>
      </c>
      <c r="E97" s="149"/>
      <c r="F97" s="149"/>
      <c r="G97" s="149"/>
      <c r="H97" s="149"/>
      <c r="I97" s="149"/>
      <c r="J97" s="150">
        <f>J127</f>
        <v>0</v>
      </c>
      <c r="K97" s="147"/>
      <c r="L97" s="151"/>
    </row>
    <row r="98" spans="1:31" s="10" customFormat="1" ht="19.95" customHeight="1">
      <c r="B98" s="152"/>
      <c r="C98" s="153"/>
      <c r="D98" s="154" t="s">
        <v>95</v>
      </c>
      <c r="E98" s="155"/>
      <c r="F98" s="155"/>
      <c r="G98" s="155"/>
      <c r="H98" s="155"/>
      <c r="I98" s="155"/>
      <c r="J98" s="156">
        <f>J128</f>
        <v>0</v>
      </c>
      <c r="K98" s="153"/>
      <c r="L98" s="157"/>
    </row>
    <row r="99" spans="1:31" s="10" customFormat="1" ht="19.95" customHeight="1">
      <c r="B99" s="152"/>
      <c r="C99" s="153"/>
      <c r="D99" s="154" t="s">
        <v>96</v>
      </c>
      <c r="E99" s="155"/>
      <c r="F99" s="155"/>
      <c r="G99" s="155"/>
      <c r="H99" s="155"/>
      <c r="I99" s="155"/>
      <c r="J99" s="156">
        <f>J290</f>
        <v>0</v>
      </c>
      <c r="K99" s="153"/>
      <c r="L99" s="157"/>
    </row>
    <row r="100" spans="1:31" s="10" customFormat="1" ht="19.95" customHeight="1">
      <c r="B100" s="152"/>
      <c r="C100" s="153"/>
      <c r="D100" s="154" t="s">
        <v>97</v>
      </c>
      <c r="E100" s="155"/>
      <c r="F100" s="155"/>
      <c r="G100" s="155"/>
      <c r="H100" s="155"/>
      <c r="I100" s="155"/>
      <c r="J100" s="156">
        <f>J317</f>
        <v>0</v>
      </c>
      <c r="K100" s="153"/>
      <c r="L100" s="157"/>
    </row>
    <row r="101" spans="1:31" s="10" customFormat="1" ht="19.95" customHeight="1">
      <c r="B101" s="152"/>
      <c r="C101" s="153"/>
      <c r="D101" s="154" t="s">
        <v>98</v>
      </c>
      <c r="E101" s="155"/>
      <c r="F101" s="155"/>
      <c r="G101" s="155"/>
      <c r="H101" s="155"/>
      <c r="I101" s="155"/>
      <c r="J101" s="156">
        <f>J366</f>
        <v>0</v>
      </c>
      <c r="K101" s="153"/>
      <c r="L101" s="157"/>
    </row>
    <row r="102" spans="1:31" s="10" customFormat="1" ht="19.95" customHeight="1">
      <c r="B102" s="152"/>
      <c r="C102" s="153"/>
      <c r="D102" s="154" t="s">
        <v>99</v>
      </c>
      <c r="E102" s="155"/>
      <c r="F102" s="155"/>
      <c r="G102" s="155"/>
      <c r="H102" s="155"/>
      <c r="I102" s="155"/>
      <c r="J102" s="156">
        <f>J381</f>
        <v>0</v>
      </c>
      <c r="K102" s="153"/>
      <c r="L102" s="157"/>
    </row>
    <row r="103" spans="1:31" s="10" customFormat="1" ht="19.95" customHeight="1">
      <c r="B103" s="152"/>
      <c r="C103" s="153"/>
      <c r="D103" s="154" t="s">
        <v>100</v>
      </c>
      <c r="E103" s="155"/>
      <c r="F103" s="155"/>
      <c r="G103" s="155"/>
      <c r="H103" s="155"/>
      <c r="I103" s="155"/>
      <c r="J103" s="156">
        <f>J412</f>
        <v>0</v>
      </c>
      <c r="K103" s="153"/>
      <c r="L103" s="157"/>
    </row>
    <row r="104" spans="1:31" s="10" customFormat="1" ht="19.95" customHeight="1">
      <c r="B104" s="152"/>
      <c r="C104" s="153"/>
      <c r="D104" s="154" t="s">
        <v>101</v>
      </c>
      <c r="E104" s="155"/>
      <c r="F104" s="155"/>
      <c r="G104" s="155"/>
      <c r="H104" s="155"/>
      <c r="I104" s="155"/>
      <c r="J104" s="156">
        <f>J427</f>
        <v>0</v>
      </c>
      <c r="K104" s="153"/>
      <c r="L104" s="157"/>
    </row>
    <row r="105" spans="1:31" s="9" customFormat="1" ht="24.9" customHeight="1">
      <c r="B105" s="146"/>
      <c r="C105" s="147"/>
      <c r="D105" s="148" t="s">
        <v>102</v>
      </c>
      <c r="E105" s="149"/>
      <c r="F105" s="149"/>
      <c r="G105" s="149"/>
      <c r="H105" s="149"/>
      <c r="I105" s="149"/>
      <c r="J105" s="150">
        <f>J432</f>
        <v>0</v>
      </c>
      <c r="K105" s="147"/>
      <c r="L105" s="151"/>
    </row>
    <row r="106" spans="1:31" s="10" customFormat="1" ht="19.95" customHeight="1">
      <c r="B106" s="152"/>
      <c r="C106" s="153"/>
      <c r="D106" s="154" t="s">
        <v>108</v>
      </c>
      <c r="E106" s="155"/>
      <c r="F106" s="155"/>
      <c r="G106" s="155"/>
      <c r="H106" s="155"/>
      <c r="I106" s="155"/>
      <c r="J106" s="156">
        <f>J433</f>
        <v>0</v>
      </c>
      <c r="K106" s="153"/>
      <c r="L106" s="157"/>
    </row>
    <row r="107" spans="1:31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" customHeight="1">
      <c r="A113" s="33"/>
      <c r="B113" s="34"/>
      <c r="C113" s="22" t="s">
        <v>110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288" t="str">
        <f>E7</f>
        <v>Polní cesta C10 v k.ú. Staré Hutě u Horní Stropnice</v>
      </c>
      <c r="F116" s="289"/>
      <c r="G116" s="289"/>
      <c r="H116" s="289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87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59" t="str">
        <f>E9</f>
        <v>101.2 - Polní cesta C10 - zastavěné území</v>
      </c>
      <c r="F118" s="290"/>
      <c r="G118" s="290"/>
      <c r="H118" s="290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F12</f>
        <v xml:space="preserve"> </v>
      </c>
      <c r="G120" s="35"/>
      <c r="H120" s="35"/>
      <c r="I120" s="28" t="s">
        <v>22</v>
      </c>
      <c r="J120" s="65">
        <f>IF(J12="","",J12)</f>
        <v>45832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15" customHeight="1">
      <c r="A122" s="33"/>
      <c r="B122" s="34"/>
      <c r="C122" s="28" t="s">
        <v>23</v>
      </c>
      <c r="D122" s="35"/>
      <c r="E122" s="35"/>
      <c r="F122" s="26" t="str">
        <f>E15</f>
        <v xml:space="preserve"> </v>
      </c>
      <c r="G122" s="35"/>
      <c r="H122" s="35"/>
      <c r="I122" s="28" t="s">
        <v>28</v>
      </c>
      <c r="J122" s="31" t="str">
        <f>E21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26</v>
      </c>
      <c r="D123" s="35"/>
      <c r="E123" s="35"/>
      <c r="F123" s="26" t="str">
        <f>IF(E18="","",E18)</f>
        <v>Vyplň údaj</v>
      </c>
      <c r="G123" s="35"/>
      <c r="H123" s="35"/>
      <c r="I123" s="28" t="s">
        <v>30</v>
      </c>
      <c r="J123" s="31" t="str">
        <f>E24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58"/>
      <c r="B125" s="159"/>
      <c r="C125" s="160" t="s">
        <v>111</v>
      </c>
      <c r="D125" s="161" t="s">
        <v>57</v>
      </c>
      <c r="E125" s="161" t="s">
        <v>53</v>
      </c>
      <c r="F125" s="161" t="s">
        <v>54</v>
      </c>
      <c r="G125" s="161" t="s">
        <v>112</v>
      </c>
      <c r="H125" s="161" t="s">
        <v>113</v>
      </c>
      <c r="I125" s="161" t="s">
        <v>114</v>
      </c>
      <c r="J125" s="161" t="s">
        <v>91</v>
      </c>
      <c r="K125" s="162" t="s">
        <v>115</v>
      </c>
      <c r="L125" s="163"/>
      <c r="M125" s="74" t="s">
        <v>1</v>
      </c>
      <c r="N125" s="75" t="s">
        <v>36</v>
      </c>
      <c r="O125" s="75" t="s">
        <v>116</v>
      </c>
      <c r="P125" s="75" t="s">
        <v>117</v>
      </c>
      <c r="Q125" s="75" t="s">
        <v>118</v>
      </c>
      <c r="R125" s="75" t="s">
        <v>119</v>
      </c>
      <c r="S125" s="75" t="s">
        <v>120</v>
      </c>
      <c r="T125" s="76" t="s">
        <v>121</v>
      </c>
      <c r="U125" s="158"/>
      <c r="V125" s="158"/>
      <c r="W125" s="158"/>
      <c r="X125" s="158"/>
      <c r="Y125" s="158"/>
      <c r="Z125" s="158"/>
      <c r="AA125" s="158"/>
      <c r="AB125" s="158"/>
      <c r="AC125" s="158"/>
      <c r="AD125" s="158"/>
      <c r="AE125" s="158"/>
    </row>
    <row r="126" spans="1:63" s="2" customFormat="1" ht="22.8" customHeight="1">
      <c r="A126" s="33"/>
      <c r="B126" s="34"/>
      <c r="C126" s="81" t="s">
        <v>122</v>
      </c>
      <c r="D126" s="35"/>
      <c r="E126" s="35"/>
      <c r="F126" s="35"/>
      <c r="G126" s="35"/>
      <c r="H126" s="35"/>
      <c r="I126" s="35"/>
      <c r="J126" s="164">
        <f>BK126</f>
        <v>0</v>
      </c>
      <c r="K126" s="35"/>
      <c r="L126" s="38"/>
      <c r="M126" s="77"/>
      <c r="N126" s="165"/>
      <c r="O126" s="78"/>
      <c r="P126" s="166">
        <f>P127+P432</f>
        <v>0</v>
      </c>
      <c r="Q126" s="78"/>
      <c r="R126" s="166">
        <f>R127+R432</f>
        <v>21.8304586</v>
      </c>
      <c r="S126" s="78"/>
      <c r="T126" s="167">
        <f>T127+T432</f>
        <v>0.06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71</v>
      </c>
      <c r="AU126" s="16" t="s">
        <v>93</v>
      </c>
      <c r="BK126" s="168">
        <f>BK127+BK432</f>
        <v>0</v>
      </c>
    </row>
    <row r="127" spans="1:63" s="12" customFormat="1" ht="25.95" customHeight="1">
      <c r="B127" s="169"/>
      <c r="C127" s="170"/>
      <c r="D127" s="171" t="s">
        <v>71</v>
      </c>
      <c r="E127" s="172" t="s">
        <v>123</v>
      </c>
      <c r="F127" s="172" t="s">
        <v>124</v>
      </c>
      <c r="G127" s="170"/>
      <c r="H127" s="170"/>
      <c r="I127" s="173"/>
      <c r="J127" s="174">
        <f>BK127</f>
        <v>0</v>
      </c>
      <c r="K127" s="170"/>
      <c r="L127" s="175"/>
      <c r="M127" s="176"/>
      <c r="N127" s="177"/>
      <c r="O127" s="177"/>
      <c r="P127" s="178">
        <f>P128+P290+P317+P366+P381+P412+P427</f>
        <v>0</v>
      </c>
      <c r="Q127" s="177"/>
      <c r="R127" s="178">
        <f>R128+R290+R317+R366+R381+R412+R427</f>
        <v>21.8304586</v>
      </c>
      <c r="S127" s="177"/>
      <c r="T127" s="179">
        <f>T128+T290+T317+T366+T381+T412+T427</f>
        <v>0.06</v>
      </c>
      <c r="AR127" s="180" t="s">
        <v>80</v>
      </c>
      <c r="AT127" s="181" t="s">
        <v>71</v>
      </c>
      <c r="AU127" s="181" t="s">
        <v>72</v>
      </c>
      <c r="AY127" s="180" t="s">
        <v>125</v>
      </c>
      <c r="BK127" s="182">
        <f>BK128+BK290+BK317+BK366+BK381+BK412+BK427</f>
        <v>0</v>
      </c>
    </row>
    <row r="128" spans="1:63" s="12" customFormat="1" ht="22.8" customHeight="1">
      <c r="B128" s="169"/>
      <c r="C128" s="170"/>
      <c r="D128" s="171" t="s">
        <v>71</v>
      </c>
      <c r="E128" s="183" t="s">
        <v>80</v>
      </c>
      <c r="F128" s="183" t="s">
        <v>126</v>
      </c>
      <c r="G128" s="170"/>
      <c r="H128" s="170"/>
      <c r="I128" s="173"/>
      <c r="J128" s="184">
        <f>BK128</f>
        <v>0</v>
      </c>
      <c r="K128" s="170"/>
      <c r="L128" s="175"/>
      <c r="M128" s="176"/>
      <c r="N128" s="177"/>
      <c r="O128" s="177"/>
      <c r="P128" s="178">
        <f>SUM(P129:P289)</f>
        <v>0</v>
      </c>
      <c r="Q128" s="177"/>
      <c r="R128" s="178">
        <f>SUM(R129:R289)</f>
        <v>1.6409999999999999E-3</v>
      </c>
      <c r="S128" s="177"/>
      <c r="T128" s="179">
        <f>SUM(T129:T289)</f>
        <v>0</v>
      </c>
      <c r="AR128" s="180" t="s">
        <v>80</v>
      </c>
      <c r="AT128" s="181" t="s">
        <v>71</v>
      </c>
      <c r="AU128" s="181" t="s">
        <v>80</v>
      </c>
      <c r="AY128" s="180" t="s">
        <v>125</v>
      </c>
      <c r="BK128" s="182">
        <f>SUM(BK129:BK289)</f>
        <v>0</v>
      </c>
    </row>
    <row r="129" spans="1:65" s="2" customFormat="1" ht="21.75" customHeight="1">
      <c r="A129" s="33"/>
      <c r="B129" s="34"/>
      <c r="C129" s="185" t="s">
        <v>80</v>
      </c>
      <c r="D129" s="185" t="s">
        <v>127</v>
      </c>
      <c r="E129" s="186" t="s">
        <v>128</v>
      </c>
      <c r="F129" s="187" t="s">
        <v>129</v>
      </c>
      <c r="G129" s="188" t="s">
        <v>130</v>
      </c>
      <c r="H129" s="189">
        <v>64</v>
      </c>
      <c r="I129" s="190"/>
      <c r="J129" s="191">
        <f>ROUND(I129*H129,2)</f>
        <v>0</v>
      </c>
      <c r="K129" s="187" t="s">
        <v>131</v>
      </c>
      <c r="L129" s="38"/>
      <c r="M129" s="192" t="s">
        <v>1</v>
      </c>
      <c r="N129" s="193" t="s">
        <v>37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132</v>
      </c>
      <c r="AT129" s="196" t="s">
        <v>127</v>
      </c>
      <c r="AU129" s="196" t="s">
        <v>82</v>
      </c>
      <c r="AY129" s="16" t="s">
        <v>125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80</v>
      </c>
      <c r="BK129" s="197">
        <f>ROUND(I129*H129,2)</f>
        <v>0</v>
      </c>
      <c r="BL129" s="16" t="s">
        <v>132</v>
      </c>
      <c r="BM129" s="196" t="s">
        <v>133</v>
      </c>
    </row>
    <row r="130" spans="1:65" s="2" customFormat="1" ht="19.2">
      <c r="A130" s="33"/>
      <c r="B130" s="34"/>
      <c r="C130" s="35"/>
      <c r="D130" s="198" t="s">
        <v>134</v>
      </c>
      <c r="E130" s="35"/>
      <c r="F130" s="199" t="s">
        <v>135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134</v>
      </c>
      <c r="AU130" s="16" t="s">
        <v>82</v>
      </c>
    </row>
    <row r="131" spans="1:65" s="2" customFormat="1" ht="38.4">
      <c r="A131" s="33"/>
      <c r="B131" s="34"/>
      <c r="C131" s="35"/>
      <c r="D131" s="198" t="s">
        <v>136</v>
      </c>
      <c r="E131" s="35"/>
      <c r="F131" s="203" t="s">
        <v>137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136</v>
      </c>
      <c r="AU131" s="16" t="s">
        <v>82</v>
      </c>
    </row>
    <row r="132" spans="1:65" s="13" customFormat="1" ht="10.199999999999999">
      <c r="B132" s="204"/>
      <c r="C132" s="205"/>
      <c r="D132" s="198" t="s">
        <v>138</v>
      </c>
      <c r="E132" s="206" t="s">
        <v>1</v>
      </c>
      <c r="F132" s="207" t="s">
        <v>828</v>
      </c>
      <c r="G132" s="205"/>
      <c r="H132" s="208">
        <v>64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138</v>
      </c>
      <c r="AU132" s="214" t="s">
        <v>82</v>
      </c>
      <c r="AV132" s="13" t="s">
        <v>82</v>
      </c>
      <c r="AW132" s="13" t="s">
        <v>29</v>
      </c>
      <c r="AX132" s="13" t="s">
        <v>80</v>
      </c>
      <c r="AY132" s="214" t="s">
        <v>125</v>
      </c>
    </row>
    <row r="133" spans="1:65" s="2" customFormat="1" ht="24.15" customHeight="1">
      <c r="A133" s="33"/>
      <c r="B133" s="34"/>
      <c r="C133" s="185" t="s">
        <v>82</v>
      </c>
      <c r="D133" s="185" t="s">
        <v>127</v>
      </c>
      <c r="E133" s="186" t="s">
        <v>140</v>
      </c>
      <c r="F133" s="187" t="s">
        <v>141</v>
      </c>
      <c r="G133" s="188" t="s">
        <v>130</v>
      </c>
      <c r="H133" s="189">
        <v>39.65</v>
      </c>
      <c r="I133" s="190"/>
      <c r="J133" s="191">
        <f>ROUND(I133*H133,2)</f>
        <v>0</v>
      </c>
      <c r="K133" s="187" t="s">
        <v>131</v>
      </c>
      <c r="L133" s="38"/>
      <c r="M133" s="192" t="s">
        <v>1</v>
      </c>
      <c r="N133" s="193" t="s">
        <v>37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132</v>
      </c>
      <c r="AT133" s="196" t="s">
        <v>127</v>
      </c>
      <c r="AU133" s="196" t="s">
        <v>82</v>
      </c>
      <c r="AY133" s="16" t="s">
        <v>125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80</v>
      </c>
      <c r="BK133" s="197">
        <f>ROUND(I133*H133,2)</f>
        <v>0</v>
      </c>
      <c r="BL133" s="16" t="s">
        <v>132</v>
      </c>
      <c r="BM133" s="196" t="s">
        <v>142</v>
      </c>
    </row>
    <row r="134" spans="1:65" s="2" customFormat="1" ht="10.199999999999999">
      <c r="A134" s="33"/>
      <c r="B134" s="34"/>
      <c r="C134" s="35"/>
      <c r="D134" s="198" t="s">
        <v>134</v>
      </c>
      <c r="E134" s="35"/>
      <c r="F134" s="199" t="s">
        <v>143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134</v>
      </c>
      <c r="AU134" s="16" t="s">
        <v>82</v>
      </c>
    </row>
    <row r="135" spans="1:65" s="2" customFormat="1" ht="57.6">
      <c r="A135" s="33"/>
      <c r="B135" s="34"/>
      <c r="C135" s="35"/>
      <c r="D135" s="198" t="s">
        <v>136</v>
      </c>
      <c r="E135" s="35"/>
      <c r="F135" s="203" t="s">
        <v>144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136</v>
      </c>
      <c r="AU135" s="16" t="s">
        <v>82</v>
      </c>
    </row>
    <row r="136" spans="1:65" s="13" customFormat="1" ht="10.199999999999999">
      <c r="B136" s="204"/>
      <c r="C136" s="205"/>
      <c r="D136" s="198" t="s">
        <v>138</v>
      </c>
      <c r="E136" s="206" t="s">
        <v>1</v>
      </c>
      <c r="F136" s="207" t="s">
        <v>829</v>
      </c>
      <c r="G136" s="205"/>
      <c r="H136" s="208">
        <v>39.65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138</v>
      </c>
      <c r="AU136" s="214" t="s">
        <v>82</v>
      </c>
      <c r="AV136" s="13" t="s">
        <v>82</v>
      </c>
      <c r="AW136" s="13" t="s">
        <v>29</v>
      </c>
      <c r="AX136" s="13" t="s">
        <v>80</v>
      </c>
      <c r="AY136" s="214" t="s">
        <v>125</v>
      </c>
    </row>
    <row r="137" spans="1:65" s="2" customFormat="1" ht="21.75" customHeight="1">
      <c r="A137" s="33"/>
      <c r="B137" s="34"/>
      <c r="C137" s="185" t="s">
        <v>146</v>
      </c>
      <c r="D137" s="185" t="s">
        <v>127</v>
      </c>
      <c r="E137" s="186" t="s">
        <v>147</v>
      </c>
      <c r="F137" s="187" t="s">
        <v>148</v>
      </c>
      <c r="G137" s="188" t="s">
        <v>149</v>
      </c>
      <c r="H137" s="189">
        <v>1</v>
      </c>
      <c r="I137" s="190"/>
      <c r="J137" s="191">
        <f>ROUND(I137*H137,2)</f>
        <v>0</v>
      </c>
      <c r="K137" s="187" t="s">
        <v>131</v>
      </c>
      <c r="L137" s="38"/>
      <c r="M137" s="192" t="s">
        <v>1</v>
      </c>
      <c r="N137" s="193" t="s">
        <v>37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132</v>
      </c>
      <c r="AT137" s="196" t="s">
        <v>127</v>
      </c>
      <c r="AU137" s="196" t="s">
        <v>82</v>
      </c>
      <c r="AY137" s="16" t="s">
        <v>125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80</v>
      </c>
      <c r="BK137" s="197">
        <f>ROUND(I137*H137,2)</f>
        <v>0</v>
      </c>
      <c r="BL137" s="16" t="s">
        <v>132</v>
      </c>
      <c r="BM137" s="196" t="s">
        <v>150</v>
      </c>
    </row>
    <row r="138" spans="1:65" s="2" customFormat="1" ht="19.2">
      <c r="A138" s="33"/>
      <c r="B138" s="34"/>
      <c r="C138" s="35"/>
      <c r="D138" s="198" t="s">
        <v>134</v>
      </c>
      <c r="E138" s="35"/>
      <c r="F138" s="199" t="s">
        <v>151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134</v>
      </c>
      <c r="AU138" s="16" t="s">
        <v>82</v>
      </c>
    </row>
    <row r="139" spans="1:65" s="2" customFormat="1" ht="96">
      <c r="A139" s="33"/>
      <c r="B139" s="34"/>
      <c r="C139" s="35"/>
      <c r="D139" s="198" t="s">
        <v>136</v>
      </c>
      <c r="E139" s="35"/>
      <c r="F139" s="203" t="s">
        <v>152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136</v>
      </c>
      <c r="AU139" s="16" t="s">
        <v>82</v>
      </c>
    </row>
    <row r="140" spans="1:65" s="13" customFormat="1" ht="20.399999999999999">
      <c r="B140" s="204"/>
      <c r="C140" s="205"/>
      <c r="D140" s="198" t="s">
        <v>138</v>
      </c>
      <c r="E140" s="206" t="s">
        <v>1</v>
      </c>
      <c r="F140" s="207" t="s">
        <v>153</v>
      </c>
      <c r="G140" s="205"/>
      <c r="H140" s="208">
        <v>1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138</v>
      </c>
      <c r="AU140" s="214" t="s">
        <v>82</v>
      </c>
      <c r="AV140" s="13" t="s">
        <v>82</v>
      </c>
      <c r="AW140" s="13" t="s">
        <v>29</v>
      </c>
      <c r="AX140" s="13" t="s">
        <v>80</v>
      </c>
      <c r="AY140" s="214" t="s">
        <v>125</v>
      </c>
    </row>
    <row r="141" spans="1:65" s="2" customFormat="1" ht="24.15" customHeight="1">
      <c r="A141" s="33"/>
      <c r="B141" s="34"/>
      <c r="C141" s="185" t="s">
        <v>132</v>
      </c>
      <c r="D141" s="185" t="s">
        <v>127</v>
      </c>
      <c r="E141" s="186" t="s">
        <v>154</v>
      </c>
      <c r="F141" s="187" t="s">
        <v>155</v>
      </c>
      <c r="G141" s="188" t="s">
        <v>130</v>
      </c>
      <c r="H141" s="189">
        <v>101.75</v>
      </c>
      <c r="I141" s="190"/>
      <c r="J141" s="191">
        <f>ROUND(I141*H141,2)</f>
        <v>0</v>
      </c>
      <c r="K141" s="187" t="s">
        <v>1</v>
      </c>
      <c r="L141" s="38"/>
      <c r="M141" s="192" t="s">
        <v>1</v>
      </c>
      <c r="N141" s="193" t="s">
        <v>37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132</v>
      </c>
      <c r="AT141" s="196" t="s">
        <v>127</v>
      </c>
      <c r="AU141" s="196" t="s">
        <v>82</v>
      </c>
      <c r="AY141" s="16" t="s">
        <v>125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80</v>
      </c>
      <c r="BK141" s="197">
        <f>ROUND(I141*H141,2)</f>
        <v>0</v>
      </c>
      <c r="BL141" s="16" t="s">
        <v>132</v>
      </c>
      <c r="BM141" s="196" t="s">
        <v>156</v>
      </c>
    </row>
    <row r="142" spans="1:65" s="2" customFormat="1" ht="38.4">
      <c r="A142" s="33"/>
      <c r="B142" s="34"/>
      <c r="C142" s="35"/>
      <c r="D142" s="198" t="s">
        <v>134</v>
      </c>
      <c r="E142" s="35"/>
      <c r="F142" s="199" t="s">
        <v>157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134</v>
      </c>
      <c r="AU142" s="16" t="s">
        <v>82</v>
      </c>
    </row>
    <row r="143" spans="1:65" s="2" customFormat="1" ht="124.8">
      <c r="A143" s="33"/>
      <c r="B143" s="34"/>
      <c r="C143" s="35"/>
      <c r="D143" s="198" t="s">
        <v>136</v>
      </c>
      <c r="E143" s="35"/>
      <c r="F143" s="203" t="s">
        <v>158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136</v>
      </c>
      <c r="AU143" s="16" t="s">
        <v>82</v>
      </c>
    </row>
    <row r="144" spans="1:65" s="13" customFormat="1" ht="10.199999999999999">
      <c r="B144" s="204"/>
      <c r="C144" s="205"/>
      <c r="D144" s="198" t="s">
        <v>138</v>
      </c>
      <c r="E144" s="206" t="s">
        <v>1</v>
      </c>
      <c r="F144" s="207" t="s">
        <v>830</v>
      </c>
      <c r="G144" s="205"/>
      <c r="H144" s="208">
        <v>101.75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138</v>
      </c>
      <c r="AU144" s="214" t="s">
        <v>82</v>
      </c>
      <c r="AV144" s="13" t="s">
        <v>82</v>
      </c>
      <c r="AW144" s="13" t="s">
        <v>29</v>
      </c>
      <c r="AX144" s="13" t="s">
        <v>80</v>
      </c>
      <c r="AY144" s="214" t="s">
        <v>125</v>
      </c>
    </row>
    <row r="145" spans="1:65" s="2" customFormat="1" ht="24.15" customHeight="1">
      <c r="A145" s="33"/>
      <c r="B145" s="34"/>
      <c r="C145" s="185" t="s">
        <v>160</v>
      </c>
      <c r="D145" s="185" t="s">
        <v>127</v>
      </c>
      <c r="E145" s="186" t="s">
        <v>161</v>
      </c>
      <c r="F145" s="187" t="s">
        <v>162</v>
      </c>
      <c r="G145" s="188" t="s">
        <v>130</v>
      </c>
      <c r="H145" s="189">
        <v>101.75</v>
      </c>
      <c r="I145" s="190"/>
      <c r="J145" s="191">
        <f>ROUND(I145*H145,2)</f>
        <v>0</v>
      </c>
      <c r="K145" s="187" t="s">
        <v>131</v>
      </c>
      <c r="L145" s="38"/>
      <c r="M145" s="192" t="s">
        <v>1</v>
      </c>
      <c r="N145" s="193" t="s">
        <v>37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132</v>
      </c>
      <c r="AT145" s="196" t="s">
        <v>127</v>
      </c>
      <c r="AU145" s="196" t="s">
        <v>82</v>
      </c>
      <c r="AY145" s="16" t="s">
        <v>125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80</v>
      </c>
      <c r="BK145" s="197">
        <f>ROUND(I145*H145,2)</f>
        <v>0</v>
      </c>
      <c r="BL145" s="16" t="s">
        <v>132</v>
      </c>
      <c r="BM145" s="196" t="s">
        <v>163</v>
      </c>
    </row>
    <row r="146" spans="1:65" s="2" customFormat="1" ht="38.4">
      <c r="A146" s="33"/>
      <c r="B146" s="34"/>
      <c r="C146" s="35"/>
      <c r="D146" s="198" t="s">
        <v>134</v>
      </c>
      <c r="E146" s="35"/>
      <c r="F146" s="199" t="s">
        <v>164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134</v>
      </c>
      <c r="AU146" s="16" t="s">
        <v>82</v>
      </c>
    </row>
    <row r="147" spans="1:65" s="2" customFormat="1" ht="96">
      <c r="A147" s="33"/>
      <c r="B147" s="34"/>
      <c r="C147" s="35"/>
      <c r="D147" s="198" t="s">
        <v>136</v>
      </c>
      <c r="E147" s="35"/>
      <c r="F147" s="203" t="s">
        <v>165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136</v>
      </c>
      <c r="AU147" s="16" t="s">
        <v>82</v>
      </c>
    </row>
    <row r="148" spans="1:65" s="13" customFormat="1" ht="10.199999999999999">
      <c r="B148" s="204"/>
      <c r="C148" s="205"/>
      <c r="D148" s="198" t="s">
        <v>138</v>
      </c>
      <c r="E148" s="206" t="s">
        <v>1</v>
      </c>
      <c r="F148" s="207" t="s">
        <v>831</v>
      </c>
      <c r="G148" s="205"/>
      <c r="H148" s="208">
        <v>101.75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138</v>
      </c>
      <c r="AU148" s="214" t="s">
        <v>82</v>
      </c>
      <c r="AV148" s="13" t="s">
        <v>82</v>
      </c>
      <c r="AW148" s="13" t="s">
        <v>29</v>
      </c>
      <c r="AX148" s="13" t="s">
        <v>80</v>
      </c>
      <c r="AY148" s="214" t="s">
        <v>125</v>
      </c>
    </row>
    <row r="149" spans="1:65" s="2" customFormat="1" ht="24.15" customHeight="1">
      <c r="A149" s="33"/>
      <c r="B149" s="34"/>
      <c r="C149" s="185" t="s">
        <v>167</v>
      </c>
      <c r="D149" s="185" t="s">
        <v>127</v>
      </c>
      <c r="E149" s="186" t="s">
        <v>168</v>
      </c>
      <c r="F149" s="187" t="s">
        <v>169</v>
      </c>
      <c r="G149" s="188" t="s">
        <v>130</v>
      </c>
      <c r="H149" s="189">
        <v>101.75</v>
      </c>
      <c r="I149" s="190"/>
      <c r="J149" s="191">
        <f>ROUND(I149*H149,2)</f>
        <v>0</v>
      </c>
      <c r="K149" s="187" t="s">
        <v>131</v>
      </c>
      <c r="L149" s="38"/>
      <c r="M149" s="192" t="s">
        <v>1</v>
      </c>
      <c r="N149" s="193" t="s">
        <v>37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132</v>
      </c>
      <c r="AT149" s="196" t="s">
        <v>127</v>
      </c>
      <c r="AU149" s="196" t="s">
        <v>82</v>
      </c>
      <c r="AY149" s="16" t="s">
        <v>125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80</v>
      </c>
      <c r="BK149" s="197">
        <f>ROUND(I149*H149,2)</f>
        <v>0</v>
      </c>
      <c r="BL149" s="16" t="s">
        <v>132</v>
      </c>
      <c r="BM149" s="196" t="s">
        <v>170</v>
      </c>
    </row>
    <row r="150" spans="1:65" s="2" customFormat="1" ht="28.8">
      <c r="A150" s="33"/>
      <c r="B150" s="34"/>
      <c r="C150" s="35"/>
      <c r="D150" s="198" t="s">
        <v>134</v>
      </c>
      <c r="E150" s="35"/>
      <c r="F150" s="199" t="s">
        <v>171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134</v>
      </c>
      <c r="AU150" s="16" t="s">
        <v>82</v>
      </c>
    </row>
    <row r="151" spans="1:65" s="2" customFormat="1" ht="48">
      <c r="A151" s="33"/>
      <c r="B151" s="34"/>
      <c r="C151" s="35"/>
      <c r="D151" s="198" t="s">
        <v>136</v>
      </c>
      <c r="E151" s="35"/>
      <c r="F151" s="203" t="s">
        <v>172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136</v>
      </c>
      <c r="AU151" s="16" t="s">
        <v>82</v>
      </c>
    </row>
    <row r="152" spans="1:65" s="13" customFormat="1" ht="10.199999999999999">
      <c r="B152" s="204"/>
      <c r="C152" s="205"/>
      <c r="D152" s="198" t="s">
        <v>138</v>
      </c>
      <c r="E152" s="206" t="s">
        <v>1</v>
      </c>
      <c r="F152" s="207" t="s">
        <v>832</v>
      </c>
      <c r="G152" s="205"/>
      <c r="H152" s="208">
        <v>101.75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138</v>
      </c>
      <c r="AU152" s="214" t="s">
        <v>82</v>
      </c>
      <c r="AV152" s="13" t="s">
        <v>82</v>
      </c>
      <c r="AW152" s="13" t="s">
        <v>29</v>
      </c>
      <c r="AX152" s="13" t="s">
        <v>80</v>
      </c>
      <c r="AY152" s="214" t="s">
        <v>125</v>
      </c>
    </row>
    <row r="153" spans="1:65" s="2" customFormat="1" ht="24.15" customHeight="1">
      <c r="A153" s="33"/>
      <c r="B153" s="34"/>
      <c r="C153" s="185" t="s">
        <v>174</v>
      </c>
      <c r="D153" s="185" t="s">
        <v>127</v>
      </c>
      <c r="E153" s="186" t="s">
        <v>175</v>
      </c>
      <c r="F153" s="187" t="s">
        <v>176</v>
      </c>
      <c r="G153" s="188" t="s">
        <v>177</v>
      </c>
      <c r="H153" s="189">
        <v>5</v>
      </c>
      <c r="I153" s="190"/>
      <c r="J153" s="191">
        <f>ROUND(I153*H153,2)</f>
        <v>0</v>
      </c>
      <c r="K153" s="187" t="s">
        <v>131</v>
      </c>
      <c r="L153" s="38"/>
      <c r="M153" s="192" t="s">
        <v>1</v>
      </c>
      <c r="N153" s="193" t="s">
        <v>37</v>
      </c>
      <c r="O153" s="70"/>
      <c r="P153" s="194">
        <f>O153*H153</f>
        <v>0</v>
      </c>
      <c r="Q153" s="194">
        <v>3.0000000000000001E-5</v>
      </c>
      <c r="R153" s="194">
        <f>Q153*H153</f>
        <v>1.5000000000000001E-4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132</v>
      </c>
      <c r="AT153" s="196" t="s">
        <v>127</v>
      </c>
      <c r="AU153" s="196" t="s">
        <v>82</v>
      </c>
      <c r="AY153" s="16" t="s">
        <v>125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80</v>
      </c>
      <c r="BK153" s="197">
        <f>ROUND(I153*H153,2)</f>
        <v>0</v>
      </c>
      <c r="BL153" s="16" t="s">
        <v>132</v>
      </c>
      <c r="BM153" s="196" t="s">
        <v>178</v>
      </c>
    </row>
    <row r="154" spans="1:65" s="2" customFormat="1" ht="19.2">
      <c r="A154" s="33"/>
      <c r="B154" s="34"/>
      <c r="C154" s="35"/>
      <c r="D154" s="198" t="s">
        <v>134</v>
      </c>
      <c r="E154" s="35"/>
      <c r="F154" s="199" t="s">
        <v>179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134</v>
      </c>
      <c r="AU154" s="16" t="s">
        <v>82</v>
      </c>
    </row>
    <row r="155" spans="1:65" s="2" customFormat="1" ht="38.4">
      <c r="A155" s="33"/>
      <c r="B155" s="34"/>
      <c r="C155" s="35"/>
      <c r="D155" s="198" t="s">
        <v>136</v>
      </c>
      <c r="E155" s="35"/>
      <c r="F155" s="203" t="s">
        <v>180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136</v>
      </c>
      <c r="AU155" s="16" t="s">
        <v>82</v>
      </c>
    </row>
    <row r="156" spans="1:65" s="13" customFormat="1" ht="10.199999999999999">
      <c r="B156" s="204"/>
      <c r="C156" s="205"/>
      <c r="D156" s="198" t="s">
        <v>138</v>
      </c>
      <c r="E156" s="206" t="s">
        <v>1</v>
      </c>
      <c r="F156" s="207" t="s">
        <v>833</v>
      </c>
      <c r="G156" s="205"/>
      <c r="H156" s="208">
        <v>5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138</v>
      </c>
      <c r="AU156" s="214" t="s">
        <v>82</v>
      </c>
      <c r="AV156" s="13" t="s">
        <v>82</v>
      </c>
      <c r="AW156" s="13" t="s">
        <v>29</v>
      </c>
      <c r="AX156" s="13" t="s">
        <v>80</v>
      </c>
      <c r="AY156" s="214" t="s">
        <v>125</v>
      </c>
    </row>
    <row r="157" spans="1:65" s="2" customFormat="1" ht="33" customHeight="1">
      <c r="A157" s="33"/>
      <c r="B157" s="34"/>
      <c r="C157" s="185" t="s">
        <v>182</v>
      </c>
      <c r="D157" s="185" t="s">
        <v>127</v>
      </c>
      <c r="E157" s="186" t="s">
        <v>183</v>
      </c>
      <c r="F157" s="187" t="s">
        <v>184</v>
      </c>
      <c r="G157" s="188" t="s">
        <v>185</v>
      </c>
      <c r="H157" s="189">
        <v>11.16</v>
      </c>
      <c r="I157" s="190"/>
      <c r="J157" s="191">
        <f>ROUND(I157*H157,2)</f>
        <v>0</v>
      </c>
      <c r="K157" s="187" t="s">
        <v>131</v>
      </c>
      <c r="L157" s="38"/>
      <c r="M157" s="192" t="s">
        <v>1</v>
      </c>
      <c r="N157" s="193" t="s">
        <v>37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132</v>
      </c>
      <c r="AT157" s="196" t="s">
        <v>127</v>
      </c>
      <c r="AU157" s="196" t="s">
        <v>82</v>
      </c>
      <c r="AY157" s="16" t="s">
        <v>125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80</v>
      </c>
      <c r="BK157" s="197">
        <f>ROUND(I157*H157,2)</f>
        <v>0</v>
      </c>
      <c r="BL157" s="16" t="s">
        <v>132</v>
      </c>
      <c r="BM157" s="196" t="s">
        <v>186</v>
      </c>
    </row>
    <row r="158" spans="1:65" s="2" customFormat="1" ht="28.8">
      <c r="A158" s="33"/>
      <c r="B158" s="34"/>
      <c r="C158" s="35"/>
      <c r="D158" s="198" t="s">
        <v>134</v>
      </c>
      <c r="E158" s="35"/>
      <c r="F158" s="199" t="s">
        <v>187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134</v>
      </c>
      <c r="AU158" s="16" t="s">
        <v>82</v>
      </c>
    </row>
    <row r="159" spans="1:65" s="2" customFormat="1" ht="28.8">
      <c r="A159" s="33"/>
      <c r="B159" s="34"/>
      <c r="C159" s="35"/>
      <c r="D159" s="198" t="s">
        <v>136</v>
      </c>
      <c r="E159" s="35"/>
      <c r="F159" s="203" t="s">
        <v>188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136</v>
      </c>
      <c r="AU159" s="16" t="s">
        <v>82</v>
      </c>
    </row>
    <row r="160" spans="1:65" s="13" customFormat="1" ht="10.199999999999999">
      <c r="B160" s="204"/>
      <c r="C160" s="205"/>
      <c r="D160" s="198" t="s">
        <v>138</v>
      </c>
      <c r="E160" s="206" t="s">
        <v>1</v>
      </c>
      <c r="F160" s="207" t="s">
        <v>834</v>
      </c>
      <c r="G160" s="205"/>
      <c r="H160" s="208">
        <v>9.6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138</v>
      </c>
      <c r="AU160" s="214" t="s">
        <v>82</v>
      </c>
      <c r="AV160" s="13" t="s">
        <v>82</v>
      </c>
      <c r="AW160" s="13" t="s">
        <v>29</v>
      </c>
      <c r="AX160" s="13" t="s">
        <v>72</v>
      </c>
      <c r="AY160" s="214" t="s">
        <v>125</v>
      </c>
    </row>
    <row r="161" spans="1:65" s="13" customFormat="1" ht="10.199999999999999">
      <c r="B161" s="204"/>
      <c r="C161" s="205"/>
      <c r="D161" s="198" t="s">
        <v>138</v>
      </c>
      <c r="E161" s="206" t="s">
        <v>1</v>
      </c>
      <c r="F161" s="207" t="s">
        <v>835</v>
      </c>
      <c r="G161" s="205"/>
      <c r="H161" s="208">
        <v>1.56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138</v>
      </c>
      <c r="AU161" s="214" t="s">
        <v>82</v>
      </c>
      <c r="AV161" s="13" t="s">
        <v>82</v>
      </c>
      <c r="AW161" s="13" t="s">
        <v>29</v>
      </c>
      <c r="AX161" s="13" t="s">
        <v>72</v>
      </c>
      <c r="AY161" s="214" t="s">
        <v>125</v>
      </c>
    </row>
    <row r="162" spans="1:65" s="14" customFormat="1" ht="10.199999999999999">
      <c r="B162" s="215"/>
      <c r="C162" s="216"/>
      <c r="D162" s="198" t="s">
        <v>138</v>
      </c>
      <c r="E162" s="217" t="s">
        <v>1</v>
      </c>
      <c r="F162" s="218" t="s">
        <v>191</v>
      </c>
      <c r="G162" s="216"/>
      <c r="H162" s="219">
        <v>11.16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138</v>
      </c>
      <c r="AU162" s="225" t="s">
        <v>82</v>
      </c>
      <c r="AV162" s="14" t="s">
        <v>132</v>
      </c>
      <c r="AW162" s="14" t="s">
        <v>29</v>
      </c>
      <c r="AX162" s="14" t="s">
        <v>80</v>
      </c>
      <c r="AY162" s="225" t="s">
        <v>125</v>
      </c>
    </row>
    <row r="163" spans="1:65" s="2" customFormat="1" ht="37.799999999999997" customHeight="1">
      <c r="A163" s="33"/>
      <c r="B163" s="34"/>
      <c r="C163" s="185" t="s">
        <v>192</v>
      </c>
      <c r="D163" s="185" t="s">
        <v>127</v>
      </c>
      <c r="E163" s="186" t="s">
        <v>193</v>
      </c>
      <c r="F163" s="187" t="s">
        <v>194</v>
      </c>
      <c r="G163" s="188" t="s">
        <v>185</v>
      </c>
      <c r="H163" s="189">
        <v>111.15</v>
      </c>
      <c r="I163" s="190"/>
      <c r="J163" s="191">
        <f>ROUND(I163*H163,2)</f>
        <v>0</v>
      </c>
      <c r="K163" s="187" t="s">
        <v>131</v>
      </c>
      <c r="L163" s="38"/>
      <c r="M163" s="192" t="s">
        <v>1</v>
      </c>
      <c r="N163" s="193" t="s">
        <v>37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132</v>
      </c>
      <c r="AT163" s="196" t="s">
        <v>127</v>
      </c>
      <c r="AU163" s="196" t="s">
        <v>82</v>
      </c>
      <c r="AY163" s="16" t="s">
        <v>125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80</v>
      </c>
      <c r="BK163" s="197">
        <f>ROUND(I163*H163,2)</f>
        <v>0</v>
      </c>
      <c r="BL163" s="16" t="s">
        <v>132</v>
      </c>
      <c r="BM163" s="196" t="s">
        <v>195</v>
      </c>
    </row>
    <row r="164" spans="1:65" s="2" customFormat="1" ht="19.2">
      <c r="A164" s="33"/>
      <c r="B164" s="34"/>
      <c r="C164" s="35"/>
      <c r="D164" s="198" t="s">
        <v>134</v>
      </c>
      <c r="E164" s="35"/>
      <c r="F164" s="199" t="s">
        <v>196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134</v>
      </c>
      <c r="AU164" s="16" t="s">
        <v>82</v>
      </c>
    </row>
    <row r="165" spans="1:65" s="2" customFormat="1" ht="76.8">
      <c r="A165" s="33"/>
      <c r="B165" s="34"/>
      <c r="C165" s="35"/>
      <c r="D165" s="198" t="s">
        <v>136</v>
      </c>
      <c r="E165" s="35"/>
      <c r="F165" s="203" t="s">
        <v>197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136</v>
      </c>
      <c r="AU165" s="16" t="s">
        <v>82</v>
      </c>
    </row>
    <row r="166" spans="1:65" s="13" customFormat="1" ht="10.199999999999999">
      <c r="B166" s="204"/>
      <c r="C166" s="205"/>
      <c r="D166" s="198" t="s">
        <v>138</v>
      </c>
      <c r="E166" s="206" t="s">
        <v>1</v>
      </c>
      <c r="F166" s="207" t="s">
        <v>836</v>
      </c>
      <c r="G166" s="205"/>
      <c r="H166" s="208">
        <v>18.809999999999999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138</v>
      </c>
      <c r="AU166" s="214" t="s">
        <v>82</v>
      </c>
      <c r="AV166" s="13" t="s">
        <v>82</v>
      </c>
      <c r="AW166" s="13" t="s">
        <v>29</v>
      </c>
      <c r="AX166" s="13" t="s">
        <v>72</v>
      </c>
      <c r="AY166" s="214" t="s">
        <v>125</v>
      </c>
    </row>
    <row r="167" spans="1:65" s="13" customFormat="1" ht="20.399999999999999">
      <c r="B167" s="204"/>
      <c r="C167" s="205"/>
      <c r="D167" s="198" t="s">
        <v>138</v>
      </c>
      <c r="E167" s="206" t="s">
        <v>1</v>
      </c>
      <c r="F167" s="207" t="s">
        <v>837</v>
      </c>
      <c r="G167" s="205"/>
      <c r="H167" s="208">
        <v>67.23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138</v>
      </c>
      <c r="AU167" s="214" t="s">
        <v>82</v>
      </c>
      <c r="AV167" s="13" t="s">
        <v>82</v>
      </c>
      <c r="AW167" s="13" t="s">
        <v>29</v>
      </c>
      <c r="AX167" s="13" t="s">
        <v>72</v>
      </c>
      <c r="AY167" s="214" t="s">
        <v>125</v>
      </c>
    </row>
    <row r="168" spans="1:65" s="13" customFormat="1" ht="10.199999999999999">
      <c r="B168" s="204"/>
      <c r="C168" s="205"/>
      <c r="D168" s="198" t="s">
        <v>138</v>
      </c>
      <c r="E168" s="206" t="s">
        <v>1</v>
      </c>
      <c r="F168" s="207" t="s">
        <v>838</v>
      </c>
      <c r="G168" s="205"/>
      <c r="H168" s="208">
        <v>25.11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138</v>
      </c>
      <c r="AU168" s="214" t="s">
        <v>82</v>
      </c>
      <c r="AV168" s="13" t="s">
        <v>82</v>
      </c>
      <c r="AW168" s="13" t="s">
        <v>29</v>
      </c>
      <c r="AX168" s="13" t="s">
        <v>72</v>
      </c>
      <c r="AY168" s="214" t="s">
        <v>125</v>
      </c>
    </row>
    <row r="169" spans="1:65" s="14" customFormat="1" ht="10.199999999999999">
      <c r="B169" s="215"/>
      <c r="C169" s="216"/>
      <c r="D169" s="198" t="s">
        <v>138</v>
      </c>
      <c r="E169" s="217" t="s">
        <v>1</v>
      </c>
      <c r="F169" s="218" t="s">
        <v>191</v>
      </c>
      <c r="G169" s="216"/>
      <c r="H169" s="219">
        <v>111.15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138</v>
      </c>
      <c r="AU169" s="225" t="s">
        <v>82</v>
      </c>
      <c r="AV169" s="14" t="s">
        <v>132</v>
      </c>
      <c r="AW169" s="14" t="s">
        <v>29</v>
      </c>
      <c r="AX169" s="14" t="s">
        <v>80</v>
      </c>
      <c r="AY169" s="225" t="s">
        <v>125</v>
      </c>
    </row>
    <row r="170" spans="1:65" s="2" customFormat="1" ht="37.799999999999997" customHeight="1">
      <c r="A170" s="33"/>
      <c r="B170" s="34"/>
      <c r="C170" s="185" t="s">
        <v>201</v>
      </c>
      <c r="D170" s="185" t="s">
        <v>127</v>
      </c>
      <c r="E170" s="186" t="s">
        <v>202</v>
      </c>
      <c r="F170" s="187" t="s">
        <v>203</v>
      </c>
      <c r="G170" s="188" t="s">
        <v>185</v>
      </c>
      <c r="H170" s="189">
        <v>12.35</v>
      </c>
      <c r="I170" s="190"/>
      <c r="J170" s="191">
        <f>ROUND(I170*H170,2)</f>
        <v>0</v>
      </c>
      <c r="K170" s="187" t="s">
        <v>131</v>
      </c>
      <c r="L170" s="38"/>
      <c r="M170" s="192" t="s">
        <v>1</v>
      </c>
      <c r="N170" s="193" t="s">
        <v>37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132</v>
      </c>
      <c r="AT170" s="196" t="s">
        <v>127</v>
      </c>
      <c r="AU170" s="196" t="s">
        <v>82</v>
      </c>
      <c r="AY170" s="16" t="s">
        <v>125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80</v>
      </c>
      <c r="BK170" s="197">
        <f>ROUND(I170*H170,2)</f>
        <v>0</v>
      </c>
      <c r="BL170" s="16" t="s">
        <v>132</v>
      </c>
      <c r="BM170" s="196" t="s">
        <v>204</v>
      </c>
    </row>
    <row r="171" spans="1:65" s="2" customFormat="1" ht="19.2">
      <c r="A171" s="33"/>
      <c r="B171" s="34"/>
      <c r="C171" s="35"/>
      <c r="D171" s="198" t="s">
        <v>134</v>
      </c>
      <c r="E171" s="35"/>
      <c r="F171" s="199" t="s">
        <v>205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134</v>
      </c>
      <c r="AU171" s="16" t="s">
        <v>82</v>
      </c>
    </row>
    <row r="172" spans="1:65" s="2" customFormat="1" ht="57.6">
      <c r="A172" s="33"/>
      <c r="B172" s="34"/>
      <c r="C172" s="35"/>
      <c r="D172" s="198" t="s">
        <v>136</v>
      </c>
      <c r="E172" s="35"/>
      <c r="F172" s="203" t="s">
        <v>206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136</v>
      </c>
      <c r="AU172" s="16" t="s">
        <v>82</v>
      </c>
    </row>
    <row r="173" spans="1:65" s="13" customFormat="1" ht="10.199999999999999">
      <c r="B173" s="204"/>
      <c r="C173" s="205"/>
      <c r="D173" s="198" t="s">
        <v>138</v>
      </c>
      <c r="E173" s="206" t="s">
        <v>1</v>
      </c>
      <c r="F173" s="207" t="s">
        <v>839</v>
      </c>
      <c r="G173" s="205"/>
      <c r="H173" s="208">
        <v>2.09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138</v>
      </c>
      <c r="AU173" s="214" t="s">
        <v>82</v>
      </c>
      <c r="AV173" s="13" t="s">
        <v>82</v>
      </c>
      <c r="AW173" s="13" t="s">
        <v>29</v>
      </c>
      <c r="AX173" s="13" t="s">
        <v>72</v>
      </c>
      <c r="AY173" s="214" t="s">
        <v>125</v>
      </c>
    </row>
    <row r="174" spans="1:65" s="13" customFormat="1" ht="20.399999999999999">
      <c r="B174" s="204"/>
      <c r="C174" s="205"/>
      <c r="D174" s="198" t="s">
        <v>138</v>
      </c>
      <c r="E174" s="206" t="s">
        <v>1</v>
      </c>
      <c r="F174" s="207" t="s">
        <v>840</v>
      </c>
      <c r="G174" s="205"/>
      <c r="H174" s="208">
        <v>7.47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138</v>
      </c>
      <c r="AU174" s="214" t="s">
        <v>82</v>
      </c>
      <c r="AV174" s="13" t="s">
        <v>82</v>
      </c>
      <c r="AW174" s="13" t="s">
        <v>29</v>
      </c>
      <c r="AX174" s="13" t="s">
        <v>72</v>
      </c>
      <c r="AY174" s="214" t="s">
        <v>125</v>
      </c>
    </row>
    <row r="175" spans="1:65" s="13" customFormat="1" ht="10.199999999999999">
      <c r="B175" s="204"/>
      <c r="C175" s="205"/>
      <c r="D175" s="198" t="s">
        <v>138</v>
      </c>
      <c r="E175" s="206" t="s">
        <v>1</v>
      </c>
      <c r="F175" s="207" t="s">
        <v>841</v>
      </c>
      <c r="G175" s="205"/>
      <c r="H175" s="208">
        <v>2.79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138</v>
      </c>
      <c r="AU175" s="214" t="s">
        <v>82</v>
      </c>
      <c r="AV175" s="13" t="s">
        <v>82</v>
      </c>
      <c r="AW175" s="13" t="s">
        <v>29</v>
      </c>
      <c r="AX175" s="13" t="s">
        <v>72</v>
      </c>
      <c r="AY175" s="214" t="s">
        <v>125</v>
      </c>
    </row>
    <row r="176" spans="1:65" s="14" customFormat="1" ht="10.199999999999999">
      <c r="B176" s="215"/>
      <c r="C176" s="216"/>
      <c r="D176" s="198" t="s">
        <v>138</v>
      </c>
      <c r="E176" s="217" t="s">
        <v>1</v>
      </c>
      <c r="F176" s="218" t="s">
        <v>191</v>
      </c>
      <c r="G176" s="216"/>
      <c r="H176" s="219">
        <v>12.349999999999998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138</v>
      </c>
      <c r="AU176" s="225" t="s">
        <v>82</v>
      </c>
      <c r="AV176" s="14" t="s">
        <v>132</v>
      </c>
      <c r="AW176" s="14" t="s">
        <v>29</v>
      </c>
      <c r="AX176" s="14" t="s">
        <v>80</v>
      </c>
      <c r="AY176" s="225" t="s">
        <v>125</v>
      </c>
    </row>
    <row r="177" spans="1:65" s="2" customFormat="1" ht="33" customHeight="1">
      <c r="A177" s="33"/>
      <c r="B177" s="34"/>
      <c r="C177" s="185" t="s">
        <v>210</v>
      </c>
      <c r="D177" s="185" t="s">
        <v>127</v>
      </c>
      <c r="E177" s="186" t="s">
        <v>217</v>
      </c>
      <c r="F177" s="187" t="s">
        <v>218</v>
      </c>
      <c r="G177" s="188" t="s">
        <v>185</v>
      </c>
      <c r="H177" s="189">
        <v>21</v>
      </c>
      <c r="I177" s="190"/>
      <c r="J177" s="191">
        <f>ROUND(I177*H177,2)</f>
        <v>0</v>
      </c>
      <c r="K177" s="187" t="s">
        <v>131</v>
      </c>
      <c r="L177" s="38"/>
      <c r="M177" s="192" t="s">
        <v>1</v>
      </c>
      <c r="N177" s="193" t="s">
        <v>37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132</v>
      </c>
      <c r="AT177" s="196" t="s">
        <v>127</v>
      </c>
      <c r="AU177" s="196" t="s">
        <v>82</v>
      </c>
      <c r="AY177" s="16" t="s">
        <v>125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80</v>
      </c>
      <c r="BK177" s="197">
        <f>ROUND(I177*H177,2)</f>
        <v>0</v>
      </c>
      <c r="BL177" s="16" t="s">
        <v>132</v>
      </c>
      <c r="BM177" s="196" t="s">
        <v>219</v>
      </c>
    </row>
    <row r="178" spans="1:65" s="2" customFormat="1" ht="28.8">
      <c r="A178" s="33"/>
      <c r="B178" s="34"/>
      <c r="C178" s="35"/>
      <c r="D178" s="198" t="s">
        <v>134</v>
      </c>
      <c r="E178" s="35"/>
      <c r="F178" s="199" t="s">
        <v>220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134</v>
      </c>
      <c r="AU178" s="16" t="s">
        <v>82</v>
      </c>
    </row>
    <row r="179" spans="1:65" s="2" customFormat="1" ht="67.2">
      <c r="A179" s="33"/>
      <c r="B179" s="34"/>
      <c r="C179" s="35"/>
      <c r="D179" s="198" t="s">
        <v>136</v>
      </c>
      <c r="E179" s="35"/>
      <c r="F179" s="203" t="s">
        <v>221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136</v>
      </c>
      <c r="AU179" s="16" t="s">
        <v>82</v>
      </c>
    </row>
    <row r="180" spans="1:65" s="13" customFormat="1" ht="10.199999999999999">
      <c r="B180" s="204"/>
      <c r="C180" s="205"/>
      <c r="D180" s="198" t="s">
        <v>138</v>
      </c>
      <c r="E180" s="206" t="s">
        <v>1</v>
      </c>
      <c r="F180" s="207" t="s">
        <v>842</v>
      </c>
      <c r="G180" s="205"/>
      <c r="H180" s="208">
        <v>21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138</v>
      </c>
      <c r="AU180" s="214" t="s">
        <v>82</v>
      </c>
      <c r="AV180" s="13" t="s">
        <v>82</v>
      </c>
      <c r="AW180" s="13" t="s">
        <v>29</v>
      </c>
      <c r="AX180" s="13" t="s">
        <v>80</v>
      </c>
      <c r="AY180" s="214" t="s">
        <v>125</v>
      </c>
    </row>
    <row r="181" spans="1:65" s="2" customFormat="1" ht="37.799999999999997" customHeight="1">
      <c r="A181" s="33"/>
      <c r="B181" s="34"/>
      <c r="C181" s="185" t="s">
        <v>8</v>
      </c>
      <c r="D181" s="185" t="s">
        <v>127</v>
      </c>
      <c r="E181" s="186" t="s">
        <v>224</v>
      </c>
      <c r="F181" s="187" t="s">
        <v>225</v>
      </c>
      <c r="G181" s="188" t="s">
        <v>185</v>
      </c>
      <c r="H181" s="189">
        <v>62.026000000000003</v>
      </c>
      <c r="I181" s="190"/>
      <c r="J181" s="191">
        <f>ROUND(I181*H181,2)</f>
        <v>0</v>
      </c>
      <c r="K181" s="187" t="s">
        <v>131</v>
      </c>
      <c r="L181" s="38"/>
      <c r="M181" s="192" t="s">
        <v>1</v>
      </c>
      <c r="N181" s="193" t="s">
        <v>37</v>
      </c>
      <c r="O181" s="70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132</v>
      </c>
      <c r="AT181" s="196" t="s">
        <v>127</v>
      </c>
      <c r="AU181" s="196" t="s">
        <v>82</v>
      </c>
      <c r="AY181" s="16" t="s">
        <v>125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80</v>
      </c>
      <c r="BK181" s="197">
        <f>ROUND(I181*H181,2)</f>
        <v>0</v>
      </c>
      <c r="BL181" s="16" t="s">
        <v>132</v>
      </c>
      <c r="BM181" s="196" t="s">
        <v>226</v>
      </c>
    </row>
    <row r="182" spans="1:65" s="2" customFormat="1" ht="38.4">
      <c r="A182" s="33"/>
      <c r="B182" s="34"/>
      <c r="C182" s="35"/>
      <c r="D182" s="198" t="s">
        <v>134</v>
      </c>
      <c r="E182" s="35"/>
      <c r="F182" s="199" t="s">
        <v>227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134</v>
      </c>
      <c r="AU182" s="16" t="s">
        <v>82</v>
      </c>
    </row>
    <row r="183" spans="1:65" s="2" customFormat="1" ht="48">
      <c r="A183" s="33"/>
      <c r="B183" s="34"/>
      <c r="C183" s="35"/>
      <c r="D183" s="198" t="s">
        <v>136</v>
      </c>
      <c r="E183" s="35"/>
      <c r="F183" s="203" t="s">
        <v>228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136</v>
      </c>
      <c r="AU183" s="16" t="s">
        <v>82</v>
      </c>
    </row>
    <row r="184" spans="1:65" s="13" customFormat="1" ht="20.399999999999999">
      <c r="B184" s="204"/>
      <c r="C184" s="205"/>
      <c r="D184" s="198" t="s">
        <v>138</v>
      </c>
      <c r="E184" s="206" t="s">
        <v>1</v>
      </c>
      <c r="F184" s="207" t="s">
        <v>843</v>
      </c>
      <c r="G184" s="205"/>
      <c r="H184" s="208">
        <v>15.263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138</v>
      </c>
      <c r="AU184" s="214" t="s">
        <v>82</v>
      </c>
      <c r="AV184" s="13" t="s">
        <v>82</v>
      </c>
      <c r="AW184" s="13" t="s">
        <v>29</v>
      </c>
      <c r="AX184" s="13" t="s">
        <v>72</v>
      </c>
      <c r="AY184" s="214" t="s">
        <v>125</v>
      </c>
    </row>
    <row r="185" spans="1:65" s="13" customFormat="1" ht="20.399999999999999">
      <c r="B185" s="204"/>
      <c r="C185" s="205"/>
      <c r="D185" s="198" t="s">
        <v>138</v>
      </c>
      <c r="E185" s="206" t="s">
        <v>1</v>
      </c>
      <c r="F185" s="207" t="s">
        <v>844</v>
      </c>
      <c r="G185" s="205"/>
      <c r="H185" s="208">
        <v>10.175000000000001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138</v>
      </c>
      <c r="AU185" s="214" t="s">
        <v>82</v>
      </c>
      <c r="AV185" s="13" t="s">
        <v>82</v>
      </c>
      <c r="AW185" s="13" t="s">
        <v>29</v>
      </c>
      <c r="AX185" s="13" t="s">
        <v>72</v>
      </c>
      <c r="AY185" s="214" t="s">
        <v>125</v>
      </c>
    </row>
    <row r="186" spans="1:65" s="14" customFormat="1" ht="10.199999999999999">
      <c r="B186" s="215"/>
      <c r="C186" s="216"/>
      <c r="D186" s="198" t="s">
        <v>138</v>
      </c>
      <c r="E186" s="217" t="s">
        <v>1</v>
      </c>
      <c r="F186" s="218" t="s">
        <v>191</v>
      </c>
      <c r="G186" s="216"/>
      <c r="H186" s="219">
        <v>25.438000000000002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138</v>
      </c>
      <c r="AU186" s="225" t="s">
        <v>82</v>
      </c>
      <c r="AV186" s="14" t="s">
        <v>132</v>
      </c>
      <c r="AW186" s="14" t="s">
        <v>29</v>
      </c>
      <c r="AX186" s="14" t="s">
        <v>72</v>
      </c>
      <c r="AY186" s="225" t="s">
        <v>125</v>
      </c>
    </row>
    <row r="187" spans="1:65" s="13" customFormat="1" ht="10.199999999999999">
      <c r="B187" s="204"/>
      <c r="C187" s="205"/>
      <c r="D187" s="198" t="s">
        <v>138</v>
      </c>
      <c r="E187" s="206" t="s">
        <v>1</v>
      </c>
      <c r="F187" s="207" t="s">
        <v>845</v>
      </c>
      <c r="G187" s="205"/>
      <c r="H187" s="208">
        <v>25.437999999999999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138</v>
      </c>
      <c r="AU187" s="214" t="s">
        <v>82</v>
      </c>
      <c r="AV187" s="13" t="s">
        <v>82</v>
      </c>
      <c r="AW187" s="13" t="s">
        <v>29</v>
      </c>
      <c r="AX187" s="13" t="s">
        <v>72</v>
      </c>
      <c r="AY187" s="214" t="s">
        <v>125</v>
      </c>
    </row>
    <row r="188" spans="1:65" s="13" customFormat="1" ht="20.399999999999999">
      <c r="B188" s="204"/>
      <c r="C188" s="205"/>
      <c r="D188" s="198" t="s">
        <v>138</v>
      </c>
      <c r="E188" s="206" t="s">
        <v>1</v>
      </c>
      <c r="F188" s="207" t="s">
        <v>846</v>
      </c>
      <c r="G188" s="205"/>
      <c r="H188" s="208">
        <v>11.15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138</v>
      </c>
      <c r="AU188" s="214" t="s">
        <v>82</v>
      </c>
      <c r="AV188" s="13" t="s">
        <v>82</v>
      </c>
      <c r="AW188" s="13" t="s">
        <v>29</v>
      </c>
      <c r="AX188" s="13" t="s">
        <v>72</v>
      </c>
      <c r="AY188" s="214" t="s">
        <v>125</v>
      </c>
    </row>
    <row r="189" spans="1:65" s="13" customFormat="1" ht="10.199999999999999">
      <c r="B189" s="204"/>
      <c r="C189" s="205"/>
      <c r="D189" s="198" t="s">
        <v>138</v>
      </c>
      <c r="E189" s="206" t="s">
        <v>1</v>
      </c>
      <c r="F189" s="207" t="s">
        <v>847</v>
      </c>
      <c r="G189" s="205"/>
      <c r="H189" s="208">
        <v>62.026000000000003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138</v>
      </c>
      <c r="AU189" s="214" t="s">
        <v>82</v>
      </c>
      <c r="AV189" s="13" t="s">
        <v>82</v>
      </c>
      <c r="AW189" s="13" t="s">
        <v>29</v>
      </c>
      <c r="AX189" s="13" t="s">
        <v>80</v>
      </c>
      <c r="AY189" s="214" t="s">
        <v>125</v>
      </c>
    </row>
    <row r="190" spans="1:65" s="2" customFormat="1" ht="37.799999999999997" customHeight="1">
      <c r="A190" s="33"/>
      <c r="B190" s="34"/>
      <c r="C190" s="185" t="s">
        <v>223</v>
      </c>
      <c r="D190" s="185" t="s">
        <v>127</v>
      </c>
      <c r="E190" s="186" t="s">
        <v>235</v>
      </c>
      <c r="F190" s="187" t="s">
        <v>236</v>
      </c>
      <c r="G190" s="188" t="s">
        <v>185</v>
      </c>
      <c r="H190" s="189">
        <v>24.7</v>
      </c>
      <c r="I190" s="190"/>
      <c r="J190" s="191">
        <f>ROUND(I190*H190,2)</f>
        <v>0</v>
      </c>
      <c r="K190" s="187" t="s">
        <v>131</v>
      </c>
      <c r="L190" s="38"/>
      <c r="M190" s="192" t="s">
        <v>1</v>
      </c>
      <c r="N190" s="193" t="s">
        <v>37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132</v>
      </c>
      <c r="AT190" s="196" t="s">
        <v>127</v>
      </c>
      <c r="AU190" s="196" t="s">
        <v>82</v>
      </c>
      <c r="AY190" s="16" t="s">
        <v>125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80</v>
      </c>
      <c r="BK190" s="197">
        <f>ROUND(I190*H190,2)</f>
        <v>0</v>
      </c>
      <c r="BL190" s="16" t="s">
        <v>132</v>
      </c>
      <c r="BM190" s="196" t="s">
        <v>237</v>
      </c>
    </row>
    <row r="191" spans="1:65" s="2" customFormat="1" ht="38.4">
      <c r="A191" s="33"/>
      <c r="B191" s="34"/>
      <c r="C191" s="35"/>
      <c r="D191" s="198" t="s">
        <v>134</v>
      </c>
      <c r="E191" s="35"/>
      <c r="F191" s="199" t="s">
        <v>238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134</v>
      </c>
      <c r="AU191" s="16" t="s">
        <v>82</v>
      </c>
    </row>
    <row r="192" spans="1:65" s="2" customFormat="1" ht="48">
      <c r="A192" s="33"/>
      <c r="B192" s="34"/>
      <c r="C192" s="35"/>
      <c r="D192" s="198" t="s">
        <v>136</v>
      </c>
      <c r="E192" s="35"/>
      <c r="F192" s="203" t="s">
        <v>228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136</v>
      </c>
      <c r="AU192" s="16" t="s">
        <v>82</v>
      </c>
    </row>
    <row r="193" spans="1:65" s="13" customFormat="1" ht="10.199999999999999">
      <c r="B193" s="204"/>
      <c r="C193" s="205"/>
      <c r="D193" s="198" t="s">
        <v>138</v>
      </c>
      <c r="E193" s="206" t="s">
        <v>1</v>
      </c>
      <c r="F193" s="207" t="s">
        <v>848</v>
      </c>
      <c r="G193" s="205"/>
      <c r="H193" s="208">
        <v>12.35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138</v>
      </c>
      <c r="AU193" s="214" t="s">
        <v>82</v>
      </c>
      <c r="AV193" s="13" t="s">
        <v>82</v>
      </c>
      <c r="AW193" s="13" t="s">
        <v>29</v>
      </c>
      <c r="AX193" s="13" t="s">
        <v>72</v>
      </c>
      <c r="AY193" s="214" t="s">
        <v>125</v>
      </c>
    </row>
    <row r="194" spans="1:65" s="13" customFormat="1" ht="10.199999999999999">
      <c r="B194" s="204"/>
      <c r="C194" s="205"/>
      <c r="D194" s="198" t="s">
        <v>138</v>
      </c>
      <c r="E194" s="206" t="s">
        <v>1</v>
      </c>
      <c r="F194" s="207" t="s">
        <v>849</v>
      </c>
      <c r="G194" s="205"/>
      <c r="H194" s="208">
        <v>12.35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138</v>
      </c>
      <c r="AU194" s="214" t="s">
        <v>82</v>
      </c>
      <c r="AV194" s="13" t="s">
        <v>82</v>
      </c>
      <c r="AW194" s="13" t="s">
        <v>29</v>
      </c>
      <c r="AX194" s="13" t="s">
        <v>72</v>
      </c>
      <c r="AY194" s="214" t="s">
        <v>125</v>
      </c>
    </row>
    <row r="195" spans="1:65" s="14" customFormat="1" ht="10.199999999999999">
      <c r="B195" s="215"/>
      <c r="C195" s="216"/>
      <c r="D195" s="198" t="s">
        <v>138</v>
      </c>
      <c r="E195" s="217" t="s">
        <v>1</v>
      </c>
      <c r="F195" s="218" t="s">
        <v>191</v>
      </c>
      <c r="G195" s="216"/>
      <c r="H195" s="219">
        <v>24.7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138</v>
      </c>
      <c r="AU195" s="225" t="s">
        <v>82</v>
      </c>
      <c r="AV195" s="14" t="s">
        <v>132</v>
      </c>
      <c r="AW195" s="14" t="s">
        <v>29</v>
      </c>
      <c r="AX195" s="14" t="s">
        <v>80</v>
      </c>
      <c r="AY195" s="225" t="s">
        <v>125</v>
      </c>
    </row>
    <row r="196" spans="1:65" s="2" customFormat="1" ht="37.799999999999997" customHeight="1">
      <c r="A196" s="33"/>
      <c r="B196" s="34"/>
      <c r="C196" s="185" t="s">
        <v>234</v>
      </c>
      <c r="D196" s="185" t="s">
        <v>127</v>
      </c>
      <c r="E196" s="186" t="s">
        <v>242</v>
      </c>
      <c r="F196" s="187" t="s">
        <v>243</v>
      </c>
      <c r="G196" s="188" t="s">
        <v>185</v>
      </c>
      <c r="H196" s="189">
        <v>156.54300000000001</v>
      </c>
      <c r="I196" s="190"/>
      <c r="J196" s="191">
        <f>ROUND(I196*H196,2)</f>
        <v>0</v>
      </c>
      <c r="K196" s="187" t="s">
        <v>131</v>
      </c>
      <c r="L196" s="38"/>
      <c r="M196" s="192" t="s">
        <v>1</v>
      </c>
      <c r="N196" s="193" t="s">
        <v>37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132</v>
      </c>
      <c r="AT196" s="196" t="s">
        <v>127</v>
      </c>
      <c r="AU196" s="196" t="s">
        <v>82</v>
      </c>
      <c r="AY196" s="16" t="s">
        <v>125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80</v>
      </c>
      <c r="BK196" s="197">
        <f>ROUND(I196*H196,2)</f>
        <v>0</v>
      </c>
      <c r="BL196" s="16" t="s">
        <v>132</v>
      </c>
      <c r="BM196" s="196" t="s">
        <v>244</v>
      </c>
    </row>
    <row r="197" spans="1:65" s="2" customFormat="1" ht="38.4">
      <c r="A197" s="33"/>
      <c r="B197" s="34"/>
      <c r="C197" s="35"/>
      <c r="D197" s="198" t="s">
        <v>134</v>
      </c>
      <c r="E197" s="35"/>
      <c r="F197" s="199" t="s">
        <v>245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134</v>
      </c>
      <c r="AU197" s="16" t="s">
        <v>82</v>
      </c>
    </row>
    <row r="198" spans="1:65" s="2" customFormat="1" ht="48">
      <c r="A198" s="33"/>
      <c r="B198" s="34"/>
      <c r="C198" s="35"/>
      <c r="D198" s="198" t="s">
        <v>136</v>
      </c>
      <c r="E198" s="35"/>
      <c r="F198" s="203" t="s">
        <v>246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136</v>
      </c>
      <c r="AU198" s="16" t="s">
        <v>82</v>
      </c>
    </row>
    <row r="199" spans="1:65" s="13" customFormat="1" ht="10.199999999999999">
      <c r="B199" s="204"/>
      <c r="C199" s="205"/>
      <c r="D199" s="198" t="s">
        <v>138</v>
      </c>
      <c r="E199" s="206" t="s">
        <v>1</v>
      </c>
      <c r="F199" s="207" t="s">
        <v>850</v>
      </c>
      <c r="G199" s="205"/>
      <c r="H199" s="208">
        <v>7.93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138</v>
      </c>
      <c r="AU199" s="214" t="s">
        <v>82</v>
      </c>
      <c r="AV199" s="13" t="s">
        <v>82</v>
      </c>
      <c r="AW199" s="13" t="s">
        <v>29</v>
      </c>
      <c r="AX199" s="13" t="s">
        <v>72</v>
      </c>
      <c r="AY199" s="214" t="s">
        <v>125</v>
      </c>
    </row>
    <row r="200" spans="1:65" s="13" customFormat="1" ht="20.399999999999999">
      <c r="B200" s="204"/>
      <c r="C200" s="205"/>
      <c r="D200" s="198" t="s">
        <v>138</v>
      </c>
      <c r="E200" s="206" t="s">
        <v>1</v>
      </c>
      <c r="F200" s="207" t="s">
        <v>851</v>
      </c>
      <c r="G200" s="205"/>
      <c r="H200" s="208">
        <v>112.35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138</v>
      </c>
      <c r="AU200" s="214" t="s">
        <v>82</v>
      </c>
      <c r="AV200" s="13" t="s">
        <v>82</v>
      </c>
      <c r="AW200" s="13" t="s">
        <v>29</v>
      </c>
      <c r="AX200" s="13" t="s">
        <v>72</v>
      </c>
      <c r="AY200" s="214" t="s">
        <v>125</v>
      </c>
    </row>
    <row r="201" spans="1:65" s="13" customFormat="1" ht="10.199999999999999">
      <c r="B201" s="204"/>
      <c r="C201" s="205"/>
      <c r="D201" s="198" t="s">
        <v>138</v>
      </c>
      <c r="E201" s="206" t="s">
        <v>1</v>
      </c>
      <c r="F201" s="207" t="s">
        <v>852</v>
      </c>
      <c r="G201" s="205"/>
      <c r="H201" s="208">
        <v>21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138</v>
      </c>
      <c r="AU201" s="214" t="s">
        <v>82</v>
      </c>
      <c r="AV201" s="13" t="s">
        <v>82</v>
      </c>
      <c r="AW201" s="13" t="s">
        <v>29</v>
      </c>
      <c r="AX201" s="13" t="s">
        <v>72</v>
      </c>
      <c r="AY201" s="214" t="s">
        <v>125</v>
      </c>
    </row>
    <row r="202" spans="1:65" s="13" customFormat="1" ht="20.399999999999999">
      <c r="B202" s="204"/>
      <c r="C202" s="205"/>
      <c r="D202" s="198" t="s">
        <v>138</v>
      </c>
      <c r="E202" s="206" t="s">
        <v>1</v>
      </c>
      <c r="F202" s="207" t="s">
        <v>853</v>
      </c>
      <c r="G202" s="205"/>
      <c r="H202" s="208">
        <v>15.263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138</v>
      </c>
      <c r="AU202" s="214" t="s">
        <v>82</v>
      </c>
      <c r="AV202" s="13" t="s">
        <v>82</v>
      </c>
      <c r="AW202" s="13" t="s">
        <v>29</v>
      </c>
      <c r="AX202" s="13" t="s">
        <v>72</v>
      </c>
      <c r="AY202" s="214" t="s">
        <v>125</v>
      </c>
    </row>
    <row r="203" spans="1:65" s="14" customFormat="1" ht="10.199999999999999">
      <c r="B203" s="215"/>
      <c r="C203" s="216"/>
      <c r="D203" s="198" t="s">
        <v>138</v>
      </c>
      <c r="E203" s="217" t="s">
        <v>1</v>
      </c>
      <c r="F203" s="218" t="s">
        <v>191</v>
      </c>
      <c r="G203" s="216"/>
      <c r="H203" s="219">
        <v>156.54300000000001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138</v>
      </c>
      <c r="AU203" s="225" t="s">
        <v>82</v>
      </c>
      <c r="AV203" s="14" t="s">
        <v>132</v>
      </c>
      <c r="AW203" s="14" t="s">
        <v>29</v>
      </c>
      <c r="AX203" s="14" t="s">
        <v>80</v>
      </c>
      <c r="AY203" s="225" t="s">
        <v>125</v>
      </c>
    </row>
    <row r="204" spans="1:65" s="2" customFormat="1" ht="24.15" customHeight="1">
      <c r="A204" s="33"/>
      <c r="B204" s="34"/>
      <c r="C204" s="185" t="s">
        <v>241</v>
      </c>
      <c r="D204" s="185" t="s">
        <v>127</v>
      </c>
      <c r="E204" s="186" t="s">
        <v>252</v>
      </c>
      <c r="F204" s="187" t="s">
        <v>253</v>
      </c>
      <c r="G204" s="188" t="s">
        <v>185</v>
      </c>
      <c r="H204" s="189">
        <v>0.65</v>
      </c>
      <c r="I204" s="190"/>
      <c r="J204" s="191">
        <f>ROUND(I204*H204,2)</f>
        <v>0</v>
      </c>
      <c r="K204" s="187" t="s">
        <v>131</v>
      </c>
      <c r="L204" s="38"/>
      <c r="M204" s="192" t="s">
        <v>1</v>
      </c>
      <c r="N204" s="193" t="s">
        <v>37</v>
      </c>
      <c r="O204" s="70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132</v>
      </c>
      <c r="AT204" s="196" t="s">
        <v>127</v>
      </c>
      <c r="AU204" s="196" t="s">
        <v>82</v>
      </c>
      <c r="AY204" s="16" t="s">
        <v>125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80</v>
      </c>
      <c r="BK204" s="197">
        <f>ROUND(I204*H204,2)</f>
        <v>0</v>
      </c>
      <c r="BL204" s="16" t="s">
        <v>132</v>
      </c>
      <c r="BM204" s="196" t="s">
        <v>254</v>
      </c>
    </row>
    <row r="205" spans="1:65" s="2" customFormat="1" ht="19.2">
      <c r="A205" s="33"/>
      <c r="B205" s="34"/>
      <c r="C205" s="35"/>
      <c r="D205" s="198" t="s">
        <v>134</v>
      </c>
      <c r="E205" s="35"/>
      <c r="F205" s="199" t="s">
        <v>255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134</v>
      </c>
      <c r="AU205" s="16" t="s">
        <v>82</v>
      </c>
    </row>
    <row r="206" spans="1:65" s="13" customFormat="1" ht="10.199999999999999">
      <c r="B206" s="204"/>
      <c r="C206" s="205"/>
      <c r="D206" s="198" t="s">
        <v>138</v>
      </c>
      <c r="E206" s="206" t="s">
        <v>1</v>
      </c>
      <c r="F206" s="207" t="s">
        <v>854</v>
      </c>
      <c r="G206" s="205"/>
      <c r="H206" s="208">
        <v>0.65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138</v>
      </c>
      <c r="AU206" s="214" t="s">
        <v>82</v>
      </c>
      <c r="AV206" s="13" t="s">
        <v>82</v>
      </c>
      <c r="AW206" s="13" t="s">
        <v>29</v>
      </c>
      <c r="AX206" s="13" t="s">
        <v>80</v>
      </c>
      <c r="AY206" s="214" t="s">
        <v>125</v>
      </c>
    </row>
    <row r="207" spans="1:65" s="2" customFormat="1" ht="33" customHeight="1">
      <c r="A207" s="33"/>
      <c r="B207" s="34"/>
      <c r="C207" s="185" t="s">
        <v>251</v>
      </c>
      <c r="D207" s="185" t="s">
        <v>127</v>
      </c>
      <c r="E207" s="186" t="s">
        <v>258</v>
      </c>
      <c r="F207" s="187" t="s">
        <v>259</v>
      </c>
      <c r="G207" s="188" t="s">
        <v>185</v>
      </c>
      <c r="H207" s="189">
        <v>25.437999999999999</v>
      </c>
      <c r="I207" s="190"/>
      <c r="J207" s="191">
        <f>ROUND(I207*H207,2)</f>
        <v>0</v>
      </c>
      <c r="K207" s="187" t="s">
        <v>131</v>
      </c>
      <c r="L207" s="38"/>
      <c r="M207" s="192" t="s">
        <v>1</v>
      </c>
      <c r="N207" s="193" t="s">
        <v>37</v>
      </c>
      <c r="O207" s="70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132</v>
      </c>
      <c r="AT207" s="196" t="s">
        <v>127</v>
      </c>
      <c r="AU207" s="196" t="s">
        <v>82</v>
      </c>
      <c r="AY207" s="16" t="s">
        <v>125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80</v>
      </c>
      <c r="BK207" s="197">
        <f>ROUND(I207*H207,2)</f>
        <v>0</v>
      </c>
      <c r="BL207" s="16" t="s">
        <v>132</v>
      </c>
      <c r="BM207" s="196" t="s">
        <v>260</v>
      </c>
    </row>
    <row r="208" spans="1:65" s="2" customFormat="1" ht="38.4">
      <c r="A208" s="33"/>
      <c r="B208" s="34"/>
      <c r="C208" s="35"/>
      <c r="D208" s="198" t="s">
        <v>134</v>
      </c>
      <c r="E208" s="35"/>
      <c r="F208" s="199" t="s">
        <v>261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134</v>
      </c>
      <c r="AU208" s="16" t="s">
        <v>82</v>
      </c>
    </row>
    <row r="209" spans="1:65" s="13" customFormat="1" ht="20.399999999999999">
      <c r="B209" s="204"/>
      <c r="C209" s="205"/>
      <c r="D209" s="198" t="s">
        <v>138</v>
      </c>
      <c r="E209" s="206" t="s">
        <v>1</v>
      </c>
      <c r="F209" s="207" t="s">
        <v>855</v>
      </c>
      <c r="G209" s="205"/>
      <c r="H209" s="208">
        <v>15.263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138</v>
      </c>
      <c r="AU209" s="214" t="s">
        <v>82</v>
      </c>
      <c r="AV209" s="13" t="s">
        <v>82</v>
      </c>
      <c r="AW209" s="13" t="s">
        <v>29</v>
      </c>
      <c r="AX209" s="13" t="s">
        <v>72</v>
      </c>
      <c r="AY209" s="214" t="s">
        <v>125</v>
      </c>
    </row>
    <row r="210" spans="1:65" s="13" customFormat="1" ht="20.399999999999999">
      <c r="B210" s="204"/>
      <c r="C210" s="205"/>
      <c r="D210" s="198" t="s">
        <v>138</v>
      </c>
      <c r="E210" s="206" t="s">
        <v>1</v>
      </c>
      <c r="F210" s="207" t="s">
        <v>856</v>
      </c>
      <c r="G210" s="205"/>
      <c r="H210" s="208">
        <v>10.175000000000001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138</v>
      </c>
      <c r="AU210" s="214" t="s">
        <v>82</v>
      </c>
      <c r="AV210" s="13" t="s">
        <v>82</v>
      </c>
      <c r="AW210" s="13" t="s">
        <v>29</v>
      </c>
      <c r="AX210" s="13" t="s">
        <v>72</v>
      </c>
      <c r="AY210" s="214" t="s">
        <v>125</v>
      </c>
    </row>
    <row r="211" spans="1:65" s="14" customFormat="1" ht="10.199999999999999">
      <c r="B211" s="215"/>
      <c r="C211" s="216"/>
      <c r="D211" s="198" t="s">
        <v>138</v>
      </c>
      <c r="E211" s="217" t="s">
        <v>1</v>
      </c>
      <c r="F211" s="218" t="s">
        <v>191</v>
      </c>
      <c r="G211" s="216"/>
      <c r="H211" s="219">
        <v>25.438000000000002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138</v>
      </c>
      <c r="AU211" s="225" t="s">
        <v>82</v>
      </c>
      <c r="AV211" s="14" t="s">
        <v>132</v>
      </c>
      <c r="AW211" s="14" t="s">
        <v>29</v>
      </c>
      <c r="AX211" s="14" t="s">
        <v>80</v>
      </c>
      <c r="AY211" s="225" t="s">
        <v>125</v>
      </c>
    </row>
    <row r="212" spans="1:65" s="2" customFormat="1" ht="33" customHeight="1">
      <c r="A212" s="33"/>
      <c r="B212" s="34"/>
      <c r="C212" s="185" t="s">
        <v>257</v>
      </c>
      <c r="D212" s="185" t="s">
        <v>127</v>
      </c>
      <c r="E212" s="186" t="s">
        <v>265</v>
      </c>
      <c r="F212" s="187" t="s">
        <v>266</v>
      </c>
      <c r="G212" s="188" t="s">
        <v>185</v>
      </c>
      <c r="H212" s="189">
        <v>1.1499999999999999</v>
      </c>
      <c r="I212" s="190"/>
      <c r="J212" s="191">
        <f>ROUND(I212*H212,2)</f>
        <v>0</v>
      </c>
      <c r="K212" s="187" t="s">
        <v>131</v>
      </c>
      <c r="L212" s="38"/>
      <c r="M212" s="192" t="s">
        <v>1</v>
      </c>
      <c r="N212" s="193" t="s">
        <v>37</v>
      </c>
      <c r="O212" s="70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132</v>
      </c>
      <c r="AT212" s="196" t="s">
        <v>127</v>
      </c>
      <c r="AU212" s="196" t="s">
        <v>82</v>
      </c>
      <c r="AY212" s="16" t="s">
        <v>125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80</v>
      </c>
      <c r="BK212" s="197">
        <f>ROUND(I212*H212,2)</f>
        <v>0</v>
      </c>
      <c r="BL212" s="16" t="s">
        <v>132</v>
      </c>
      <c r="BM212" s="196" t="s">
        <v>267</v>
      </c>
    </row>
    <row r="213" spans="1:65" s="2" customFormat="1" ht="38.4">
      <c r="A213" s="33"/>
      <c r="B213" s="34"/>
      <c r="C213" s="35"/>
      <c r="D213" s="198" t="s">
        <v>134</v>
      </c>
      <c r="E213" s="35"/>
      <c r="F213" s="199" t="s">
        <v>268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134</v>
      </c>
      <c r="AU213" s="16" t="s">
        <v>82</v>
      </c>
    </row>
    <row r="214" spans="1:65" s="13" customFormat="1" ht="10.199999999999999">
      <c r="B214" s="204"/>
      <c r="C214" s="205"/>
      <c r="D214" s="198" t="s">
        <v>138</v>
      </c>
      <c r="E214" s="206" t="s">
        <v>1</v>
      </c>
      <c r="F214" s="207" t="s">
        <v>857</v>
      </c>
      <c r="G214" s="205"/>
      <c r="H214" s="208">
        <v>0.65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138</v>
      </c>
      <c r="AU214" s="214" t="s">
        <v>82</v>
      </c>
      <c r="AV214" s="13" t="s">
        <v>82</v>
      </c>
      <c r="AW214" s="13" t="s">
        <v>29</v>
      </c>
      <c r="AX214" s="13" t="s">
        <v>72</v>
      </c>
      <c r="AY214" s="214" t="s">
        <v>125</v>
      </c>
    </row>
    <row r="215" spans="1:65" s="13" customFormat="1" ht="10.199999999999999">
      <c r="B215" s="204"/>
      <c r="C215" s="205"/>
      <c r="D215" s="198" t="s">
        <v>138</v>
      </c>
      <c r="E215" s="206" t="s">
        <v>1</v>
      </c>
      <c r="F215" s="207" t="s">
        <v>858</v>
      </c>
      <c r="G215" s="205"/>
      <c r="H215" s="208">
        <v>0.5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138</v>
      </c>
      <c r="AU215" s="214" t="s">
        <v>82</v>
      </c>
      <c r="AV215" s="13" t="s">
        <v>82</v>
      </c>
      <c r="AW215" s="13" t="s">
        <v>29</v>
      </c>
      <c r="AX215" s="13" t="s">
        <v>72</v>
      </c>
      <c r="AY215" s="214" t="s">
        <v>125</v>
      </c>
    </row>
    <row r="216" spans="1:65" s="14" customFormat="1" ht="10.199999999999999">
      <c r="B216" s="215"/>
      <c r="C216" s="216"/>
      <c r="D216" s="198" t="s">
        <v>138</v>
      </c>
      <c r="E216" s="217" t="s">
        <v>1</v>
      </c>
      <c r="F216" s="218" t="s">
        <v>191</v>
      </c>
      <c r="G216" s="216"/>
      <c r="H216" s="219">
        <v>1.1499999999999999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138</v>
      </c>
      <c r="AU216" s="225" t="s">
        <v>82</v>
      </c>
      <c r="AV216" s="14" t="s">
        <v>132</v>
      </c>
      <c r="AW216" s="14" t="s">
        <v>29</v>
      </c>
      <c r="AX216" s="14" t="s">
        <v>80</v>
      </c>
      <c r="AY216" s="225" t="s">
        <v>125</v>
      </c>
    </row>
    <row r="217" spans="1:65" s="2" customFormat="1" ht="24.15" customHeight="1">
      <c r="A217" s="33"/>
      <c r="B217" s="34"/>
      <c r="C217" s="185" t="s">
        <v>264</v>
      </c>
      <c r="D217" s="185" t="s">
        <v>127</v>
      </c>
      <c r="E217" s="186" t="s">
        <v>272</v>
      </c>
      <c r="F217" s="187" t="s">
        <v>273</v>
      </c>
      <c r="G217" s="188" t="s">
        <v>130</v>
      </c>
      <c r="H217" s="189">
        <v>11.8</v>
      </c>
      <c r="I217" s="190"/>
      <c r="J217" s="191">
        <f>ROUND(I217*H217,2)</f>
        <v>0</v>
      </c>
      <c r="K217" s="187" t="s">
        <v>131</v>
      </c>
      <c r="L217" s="38"/>
      <c r="M217" s="192" t="s">
        <v>1</v>
      </c>
      <c r="N217" s="193" t="s">
        <v>37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132</v>
      </c>
      <c r="AT217" s="196" t="s">
        <v>127</v>
      </c>
      <c r="AU217" s="196" t="s">
        <v>82</v>
      </c>
      <c r="AY217" s="16" t="s">
        <v>125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80</v>
      </c>
      <c r="BK217" s="197">
        <f>ROUND(I217*H217,2)</f>
        <v>0</v>
      </c>
      <c r="BL217" s="16" t="s">
        <v>132</v>
      </c>
      <c r="BM217" s="196" t="s">
        <v>274</v>
      </c>
    </row>
    <row r="218" spans="1:65" s="2" customFormat="1" ht="19.2">
      <c r="A218" s="33"/>
      <c r="B218" s="34"/>
      <c r="C218" s="35"/>
      <c r="D218" s="198" t="s">
        <v>134</v>
      </c>
      <c r="E218" s="35"/>
      <c r="F218" s="199" t="s">
        <v>275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134</v>
      </c>
      <c r="AU218" s="16" t="s">
        <v>82</v>
      </c>
    </row>
    <row r="219" spans="1:65" s="13" customFormat="1" ht="10.199999999999999">
      <c r="B219" s="204"/>
      <c r="C219" s="205"/>
      <c r="D219" s="198" t="s">
        <v>138</v>
      </c>
      <c r="E219" s="206" t="s">
        <v>1</v>
      </c>
      <c r="F219" s="207" t="s">
        <v>859</v>
      </c>
      <c r="G219" s="205"/>
      <c r="H219" s="208">
        <v>11.8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138</v>
      </c>
      <c r="AU219" s="214" t="s">
        <v>82</v>
      </c>
      <c r="AV219" s="13" t="s">
        <v>82</v>
      </c>
      <c r="AW219" s="13" t="s">
        <v>29</v>
      </c>
      <c r="AX219" s="13" t="s">
        <v>80</v>
      </c>
      <c r="AY219" s="214" t="s">
        <v>125</v>
      </c>
    </row>
    <row r="220" spans="1:65" s="2" customFormat="1" ht="16.5" customHeight="1">
      <c r="A220" s="33"/>
      <c r="B220" s="34"/>
      <c r="C220" s="185" t="s">
        <v>271</v>
      </c>
      <c r="D220" s="185" t="s">
        <v>127</v>
      </c>
      <c r="E220" s="186" t="s">
        <v>278</v>
      </c>
      <c r="F220" s="187" t="s">
        <v>279</v>
      </c>
      <c r="G220" s="188" t="s">
        <v>185</v>
      </c>
      <c r="H220" s="189">
        <v>9.6</v>
      </c>
      <c r="I220" s="190"/>
      <c r="J220" s="191">
        <f>ROUND(I220*H220,2)</f>
        <v>0</v>
      </c>
      <c r="K220" s="187" t="s">
        <v>131</v>
      </c>
      <c r="L220" s="38"/>
      <c r="M220" s="192" t="s">
        <v>1</v>
      </c>
      <c r="N220" s="193" t="s">
        <v>37</v>
      </c>
      <c r="O220" s="70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132</v>
      </c>
      <c r="AT220" s="196" t="s">
        <v>127</v>
      </c>
      <c r="AU220" s="196" t="s">
        <v>82</v>
      </c>
      <c r="AY220" s="16" t="s">
        <v>125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80</v>
      </c>
      <c r="BK220" s="197">
        <f>ROUND(I220*H220,2)</f>
        <v>0</v>
      </c>
      <c r="BL220" s="16" t="s">
        <v>132</v>
      </c>
      <c r="BM220" s="196" t="s">
        <v>280</v>
      </c>
    </row>
    <row r="221" spans="1:65" s="2" customFormat="1" ht="28.8">
      <c r="A221" s="33"/>
      <c r="B221" s="34"/>
      <c r="C221" s="35"/>
      <c r="D221" s="198" t="s">
        <v>134</v>
      </c>
      <c r="E221" s="35"/>
      <c r="F221" s="199" t="s">
        <v>281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134</v>
      </c>
      <c r="AU221" s="16" t="s">
        <v>82</v>
      </c>
    </row>
    <row r="222" spans="1:65" s="2" customFormat="1" ht="28.8">
      <c r="A222" s="33"/>
      <c r="B222" s="34"/>
      <c r="C222" s="35"/>
      <c r="D222" s="198" t="s">
        <v>136</v>
      </c>
      <c r="E222" s="35"/>
      <c r="F222" s="203" t="s">
        <v>282</v>
      </c>
      <c r="G222" s="35"/>
      <c r="H222" s="35"/>
      <c r="I222" s="200"/>
      <c r="J222" s="35"/>
      <c r="K222" s="35"/>
      <c r="L222" s="38"/>
      <c r="M222" s="201"/>
      <c r="N222" s="20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136</v>
      </c>
      <c r="AU222" s="16" t="s">
        <v>82</v>
      </c>
    </row>
    <row r="223" spans="1:65" s="13" customFormat="1" ht="20.399999999999999">
      <c r="B223" s="204"/>
      <c r="C223" s="205"/>
      <c r="D223" s="198" t="s">
        <v>138</v>
      </c>
      <c r="E223" s="206" t="s">
        <v>1</v>
      </c>
      <c r="F223" s="207" t="s">
        <v>860</v>
      </c>
      <c r="G223" s="205"/>
      <c r="H223" s="208">
        <v>9.6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138</v>
      </c>
      <c r="AU223" s="214" t="s">
        <v>82</v>
      </c>
      <c r="AV223" s="13" t="s">
        <v>82</v>
      </c>
      <c r="AW223" s="13" t="s">
        <v>29</v>
      </c>
      <c r="AX223" s="13" t="s">
        <v>80</v>
      </c>
      <c r="AY223" s="214" t="s">
        <v>125</v>
      </c>
    </row>
    <row r="224" spans="1:65" s="2" customFormat="1" ht="16.5" customHeight="1">
      <c r="A224" s="33"/>
      <c r="B224" s="34"/>
      <c r="C224" s="185" t="s">
        <v>277</v>
      </c>
      <c r="D224" s="185" t="s">
        <v>127</v>
      </c>
      <c r="E224" s="186" t="s">
        <v>284</v>
      </c>
      <c r="F224" s="187" t="s">
        <v>285</v>
      </c>
      <c r="G224" s="188" t="s">
        <v>185</v>
      </c>
      <c r="H224" s="189">
        <v>193.13</v>
      </c>
      <c r="I224" s="190"/>
      <c r="J224" s="191">
        <f>ROUND(I224*H224,2)</f>
        <v>0</v>
      </c>
      <c r="K224" s="187" t="s">
        <v>131</v>
      </c>
      <c r="L224" s="38"/>
      <c r="M224" s="192" t="s">
        <v>1</v>
      </c>
      <c r="N224" s="193" t="s">
        <v>37</v>
      </c>
      <c r="O224" s="70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132</v>
      </c>
      <c r="AT224" s="196" t="s">
        <v>127</v>
      </c>
      <c r="AU224" s="196" t="s">
        <v>82</v>
      </c>
      <c r="AY224" s="16" t="s">
        <v>125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80</v>
      </c>
      <c r="BK224" s="197">
        <f>ROUND(I224*H224,2)</f>
        <v>0</v>
      </c>
      <c r="BL224" s="16" t="s">
        <v>132</v>
      </c>
      <c r="BM224" s="196" t="s">
        <v>286</v>
      </c>
    </row>
    <row r="225" spans="1:65" s="2" customFormat="1" ht="19.2">
      <c r="A225" s="33"/>
      <c r="B225" s="34"/>
      <c r="C225" s="35"/>
      <c r="D225" s="198" t="s">
        <v>134</v>
      </c>
      <c r="E225" s="35"/>
      <c r="F225" s="199" t="s">
        <v>287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134</v>
      </c>
      <c r="AU225" s="16" t="s">
        <v>82</v>
      </c>
    </row>
    <row r="226" spans="1:65" s="2" customFormat="1" ht="28.8">
      <c r="A226" s="33"/>
      <c r="B226" s="34"/>
      <c r="C226" s="35"/>
      <c r="D226" s="198" t="s">
        <v>136</v>
      </c>
      <c r="E226" s="35"/>
      <c r="F226" s="203" t="s">
        <v>288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136</v>
      </c>
      <c r="AU226" s="16" t="s">
        <v>82</v>
      </c>
    </row>
    <row r="227" spans="1:65" s="13" customFormat="1" ht="10.199999999999999">
      <c r="B227" s="204"/>
      <c r="C227" s="205"/>
      <c r="D227" s="198" t="s">
        <v>138</v>
      </c>
      <c r="E227" s="206" t="s">
        <v>1</v>
      </c>
      <c r="F227" s="207" t="s">
        <v>850</v>
      </c>
      <c r="G227" s="205"/>
      <c r="H227" s="208">
        <v>7.93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138</v>
      </c>
      <c r="AU227" s="214" t="s">
        <v>82</v>
      </c>
      <c r="AV227" s="13" t="s">
        <v>82</v>
      </c>
      <c r="AW227" s="13" t="s">
        <v>29</v>
      </c>
      <c r="AX227" s="13" t="s">
        <v>72</v>
      </c>
      <c r="AY227" s="214" t="s">
        <v>125</v>
      </c>
    </row>
    <row r="228" spans="1:65" s="13" customFormat="1" ht="10.199999999999999">
      <c r="B228" s="204"/>
      <c r="C228" s="205"/>
      <c r="D228" s="198" t="s">
        <v>138</v>
      </c>
      <c r="E228" s="206" t="s">
        <v>1</v>
      </c>
      <c r="F228" s="207" t="s">
        <v>861</v>
      </c>
      <c r="G228" s="205"/>
      <c r="H228" s="208">
        <v>111.15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138</v>
      </c>
      <c r="AU228" s="214" t="s">
        <v>82</v>
      </c>
      <c r="AV228" s="13" t="s">
        <v>82</v>
      </c>
      <c r="AW228" s="13" t="s">
        <v>29</v>
      </c>
      <c r="AX228" s="13" t="s">
        <v>72</v>
      </c>
      <c r="AY228" s="214" t="s">
        <v>125</v>
      </c>
    </row>
    <row r="229" spans="1:65" s="13" customFormat="1" ht="10.199999999999999">
      <c r="B229" s="204"/>
      <c r="C229" s="205"/>
      <c r="D229" s="198" t="s">
        <v>138</v>
      </c>
      <c r="E229" s="206" t="s">
        <v>1</v>
      </c>
      <c r="F229" s="207" t="s">
        <v>848</v>
      </c>
      <c r="G229" s="205"/>
      <c r="H229" s="208">
        <v>12.35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138</v>
      </c>
      <c r="AU229" s="214" t="s">
        <v>82</v>
      </c>
      <c r="AV229" s="13" t="s">
        <v>82</v>
      </c>
      <c r="AW229" s="13" t="s">
        <v>29</v>
      </c>
      <c r="AX229" s="13" t="s">
        <v>72</v>
      </c>
      <c r="AY229" s="214" t="s">
        <v>125</v>
      </c>
    </row>
    <row r="230" spans="1:65" s="13" customFormat="1" ht="10.199999999999999">
      <c r="B230" s="204"/>
      <c r="C230" s="205"/>
      <c r="D230" s="198" t="s">
        <v>138</v>
      </c>
      <c r="E230" s="206" t="s">
        <v>1</v>
      </c>
      <c r="F230" s="207" t="s">
        <v>852</v>
      </c>
      <c r="G230" s="205"/>
      <c r="H230" s="208">
        <v>21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138</v>
      </c>
      <c r="AU230" s="214" t="s">
        <v>82</v>
      </c>
      <c r="AV230" s="13" t="s">
        <v>82</v>
      </c>
      <c r="AW230" s="13" t="s">
        <v>29</v>
      </c>
      <c r="AX230" s="13" t="s">
        <v>72</v>
      </c>
      <c r="AY230" s="214" t="s">
        <v>125</v>
      </c>
    </row>
    <row r="231" spans="1:65" s="13" customFormat="1" ht="10.199999999999999">
      <c r="B231" s="204"/>
      <c r="C231" s="205"/>
      <c r="D231" s="198" t="s">
        <v>138</v>
      </c>
      <c r="E231" s="206" t="s">
        <v>1</v>
      </c>
      <c r="F231" s="207" t="s">
        <v>862</v>
      </c>
      <c r="G231" s="205"/>
      <c r="H231" s="208">
        <v>10.175000000000001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138</v>
      </c>
      <c r="AU231" s="214" t="s">
        <v>82</v>
      </c>
      <c r="AV231" s="13" t="s">
        <v>82</v>
      </c>
      <c r="AW231" s="13" t="s">
        <v>29</v>
      </c>
      <c r="AX231" s="13" t="s">
        <v>72</v>
      </c>
      <c r="AY231" s="214" t="s">
        <v>125</v>
      </c>
    </row>
    <row r="232" spans="1:65" s="13" customFormat="1" ht="10.199999999999999">
      <c r="B232" s="204"/>
      <c r="C232" s="205"/>
      <c r="D232" s="198" t="s">
        <v>138</v>
      </c>
      <c r="E232" s="206" t="s">
        <v>1</v>
      </c>
      <c r="F232" s="207" t="s">
        <v>863</v>
      </c>
      <c r="G232" s="205"/>
      <c r="H232" s="208">
        <v>30.524999999999999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138</v>
      </c>
      <c r="AU232" s="214" t="s">
        <v>82</v>
      </c>
      <c r="AV232" s="13" t="s">
        <v>82</v>
      </c>
      <c r="AW232" s="13" t="s">
        <v>29</v>
      </c>
      <c r="AX232" s="13" t="s">
        <v>72</v>
      </c>
      <c r="AY232" s="214" t="s">
        <v>125</v>
      </c>
    </row>
    <row r="233" spans="1:65" s="14" customFormat="1" ht="10.199999999999999">
      <c r="B233" s="215"/>
      <c r="C233" s="216"/>
      <c r="D233" s="198" t="s">
        <v>138</v>
      </c>
      <c r="E233" s="217" t="s">
        <v>1</v>
      </c>
      <c r="F233" s="218" t="s">
        <v>191</v>
      </c>
      <c r="G233" s="216"/>
      <c r="H233" s="219">
        <v>193.13000000000002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138</v>
      </c>
      <c r="AU233" s="225" t="s">
        <v>82</v>
      </c>
      <c r="AV233" s="14" t="s">
        <v>132</v>
      </c>
      <c r="AW233" s="14" t="s">
        <v>29</v>
      </c>
      <c r="AX233" s="14" t="s">
        <v>80</v>
      </c>
      <c r="AY233" s="225" t="s">
        <v>125</v>
      </c>
    </row>
    <row r="234" spans="1:65" s="2" customFormat="1" ht="24.15" customHeight="1">
      <c r="A234" s="33"/>
      <c r="B234" s="34"/>
      <c r="C234" s="185" t="s">
        <v>7</v>
      </c>
      <c r="D234" s="185" t="s">
        <v>127</v>
      </c>
      <c r="E234" s="186" t="s">
        <v>293</v>
      </c>
      <c r="F234" s="187" t="s">
        <v>294</v>
      </c>
      <c r="G234" s="188" t="s">
        <v>149</v>
      </c>
      <c r="H234" s="189">
        <v>1</v>
      </c>
      <c r="I234" s="190"/>
      <c r="J234" s="191">
        <f>ROUND(I234*H234,2)</f>
        <v>0</v>
      </c>
      <c r="K234" s="187" t="s">
        <v>131</v>
      </c>
      <c r="L234" s="38"/>
      <c r="M234" s="192" t="s">
        <v>1</v>
      </c>
      <c r="N234" s="193" t="s">
        <v>37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132</v>
      </c>
      <c r="AT234" s="196" t="s">
        <v>127</v>
      </c>
      <c r="AU234" s="196" t="s">
        <v>82</v>
      </c>
      <c r="AY234" s="16" t="s">
        <v>125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80</v>
      </c>
      <c r="BK234" s="197">
        <f>ROUND(I234*H234,2)</f>
        <v>0</v>
      </c>
      <c r="BL234" s="16" t="s">
        <v>132</v>
      </c>
      <c r="BM234" s="196" t="s">
        <v>295</v>
      </c>
    </row>
    <row r="235" spans="1:65" s="2" customFormat="1" ht="28.8">
      <c r="A235" s="33"/>
      <c r="B235" s="34"/>
      <c r="C235" s="35"/>
      <c r="D235" s="198" t="s">
        <v>134</v>
      </c>
      <c r="E235" s="35"/>
      <c r="F235" s="199" t="s">
        <v>296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134</v>
      </c>
      <c r="AU235" s="16" t="s">
        <v>82</v>
      </c>
    </row>
    <row r="236" spans="1:65" s="2" customFormat="1" ht="38.4">
      <c r="A236" s="33"/>
      <c r="B236" s="34"/>
      <c r="C236" s="35"/>
      <c r="D236" s="198" t="s">
        <v>136</v>
      </c>
      <c r="E236" s="35"/>
      <c r="F236" s="203" t="s">
        <v>297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136</v>
      </c>
      <c r="AU236" s="16" t="s">
        <v>82</v>
      </c>
    </row>
    <row r="237" spans="1:65" s="13" customFormat="1" ht="10.199999999999999">
      <c r="B237" s="204"/>
      <c r="C237" s="205"/>
      <c r="D237" s="198" t="s">
        <v>138</v>
      </c>
      <c r="E237" s="206" t="s">
        <v>1</v>
      </c>
      <c r="F237" s="207" t="s">
        <v>298</v>
      </c>
      <c r="G237" s="205"/>
      <c r="H237" s="208">
        <v>1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138</v>
      </c>
      <c r="AU237" s="214" t="s">
        <v>82</v>
      </c>
      <c r="AV237" s="13" t="s">
        <v>82</v>
      </c>
      <c r="AW237" s="13" t="s">
        <v>29</v>
      </c>
      <c r="AX237" s="13" t="s">
        <v>80</v>
      </c>
      <c r="AY237" s="214" t="s">
        <v>125</v>
      </c>
    </row>
    <row r="238" spans="1:65" s="2" customFormat="1" ht="44.25" customHeight="1">
      <c r="A238" s="33"/>
      <c r="B238" s="34"/>
      <c r="C238" s="185" t="s">
        <v>292</v>
      </c>
      <c r="D238" s="185" t="s">
        <v>127</v>
      </c>
      <c r="E238" s="186" t="s">
        <v>300</v>
      </c>
      <c r="F238" s="187" t="s">
        <v>301</v>
      </c>
      <c r="G238" s="188" t="s">
        <v>130</v>
      </c>
      <c r="H238" s="189">
        <v>101.75</v>
      </c>
      <c r="I238" s="190"/>
      <c r="J238" s="191">
        <f>ROUND(I238*H238,2)</f>
        <v>0</v>
      </c>
      <c r="K238" s="187" t="s">
        <v>131</v>
      </c>
      <c r="L238" s="38"/>
      <c r="M238" s="192" t="s">
        <v>1</v>
      </c>
      <c r="N238" s="193" t="s">
        <v>37</v>
      </c>
      <c r="O238" s="70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132</v>
      </c>
      <c r="AT238" s="196" t="s">
        <v>127</v>
      </c>
      <c r="AU238" s="196" t="s">
        <v>82</v>
      </c>
      <c r="AY238" s="16" t="s">
        <v>125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6" t="s">
        <v>80</v>
      </c>
      <c r="BK238" s="197">
        <f>ROUND(I238*H238,2)</f>
        <v>0</v>
      </c>
      <c r="BL238" s="16" t="s">
        <v>132</v>
      </c>
      <c r="BM238" s="196" t="s">
        <v>302</v>
      </c>
    </row>
    <row r="239" spans="1:65" s="2" customFormat="1" ht="38.4">
      <c r="A239" s="33"/>
      <c r="B239" s="34"/>
      <c r="C239" s="35"/>
      <c r="D239" s="198" t="s">
        <v>134</v>
      </c>
      <c r="E239" s="35"/>
      <c r="F239" s="199" t="s">
        <v>303</v>
      </c>
      <c r="G239" s="35"/>
      <c r="H239" s="35"/>
      <c r="I239" s="200"/>
      <c r="J239" s="35"/>
      <c r="K239" s="35"/>
      <c r="L239" s="38"/>
      <c r="M239" s="201"/>
      <c r="N239" s="202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134</v>
      </c>
      <c r="AU239" s="16" t="s">
        <v>82</v>
      </c>
    </row>
    <row r="240" spans="1:65" s="2" customFormat="1" ht="67.2">
      <c r="A240" s="33"/>
      <c r="B240" s="34"/>
      <c r="C240" s="35"/>
      <c r="D240" s="198" t="s">
        <v>136</v>
      </c>
      <c r="E240" s="35"/>
      <c r="F240" s="203" t="s">
        <v>304</v>
      </c>
      <c r="G240" s="35"/>
      <c r="H240" s="35"/>
      <c r="I240" s="200"/>
      <c r="J240" s="35"/>
      <c r="K240" s="35"/>
      <c r="L240" s="38"/>
      <c r="M240" s="201"/>
      <c r="N240" s="202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136</v>
      </c>
      <c r="AU240" s="16" t="s">
        <v>82</v>
      </c>
    </row>
    <row r="241" spans="1:65" s="13" customFormat="1" ht="20.399999999999999">
      <c r="B241" s="204"/>
      <c r="C241" s="205"/>
      <c r="D241" s="198" t="s">
        <v>138</v>
      </c>
      <c r="E241" s="206" t="s">
        <v>1</v>
      </c>
      <c r="F241" s="207" t="s">
        <v>864</v>
      </c>
      <c r="G241" s="205"/>
      <c r="H241" s="208">
        <v>101.75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138</v>
      </c>
      <c r="AU241" s="214" t="s">
        <v>82</v>
      </c>
      <c r="AV241" s="13" t="s">
        <v>82</v>
      </c>
      <c r="AW241" s="13" t="s">
        <v>29</v>
      </c>
      <c r="AX241" s="13" t="s">
        <v>80</v>
      </c>
      <c r="AY241" s="214" t="s">
        <v>125</v>
      </c>
    </row>
    <row r="242" spans="1:65" s="2" customFormat="1" ht="33" customHeight="1">
      <c r="A242" s="33"/>
      <c r="B242" s="34"/>
      <c r="C242" s="185" t="s">
        <v>299</v>
      </c>
      <c r="D242" s="185" t="s">
        <v>127</v>
      </c>
      <c r="E242" s="186" t="s">
        <v>307</v>
      </c>
      <c r="F242" s="187" t="s">
        <v>308</v>
      </c>
      <c r="G242" s="188" t="s">
        <v>130</v>
      </c>
      <c r="H242" s="189">
        <v>64</v>
      </c>
      <c r="I242" s="190"/>
      <c r="J242" s="191">
        <f>ROUND(I242*H242,2)</f>
        <v>0</v>
      </c>
      <c r="K242" s="187" t="s">
        <v>131</v>
      </c>
      <c r="L242" s="38"/>
      <c r="M242" s="192" t="s">
        <v>1</v>
      </c>
      <c r="N242" s="193" t="s">
        <v>37</v>
      </c>
      <c r="O242" s="70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132</v>
      </c>
      <c r="AT242" s="196" t="s">
        <v>127</v>
      </c>
      <c r="AU242" s="196" t="s">
        <v>82</v>
      </c>
      <c r="AY242" s="16" t="s">
        <v>125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80</v>
      </c>
      <c r="BK242" s="197">
        <f>ROUND(I242*H242,2)</f>
        <v>0</v>
      </c>
      <c r="BL242" s="16" t="s">
        <v>132</v>
      </c>
      <c r="BM242" s="196" t="s">
        <v>309</v>
      </c>
    </row>
    <row r="243" spans="1:65" s="2" customFormat="1" ht="28.8">
      <c r="A243" s="33"/>
      <c r="B243" s="34"/>
      <c r="C243" s="35"/>
      <c r="D243" s="198" t="s">
        <v>134</v>
      </c>
      <c r="E243" s="35"/>
      <c r="F243" s="199" t="s">
        <v>310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134</v>
      </c>
      <c r="AU243" s="16" t="s">
        <v>82</v>
      </c>
    </row>
    <row r="244" spans="1:65" s="13" customFormat="1" ht="20.399999999999999">
      <c r="B244" s="204"/>
      <c r="C244" s="205"/>
      <c r="D244" s="198" t="s">
        <v>138</v>
      </c>
      <c r="E244" s="206" t="s">
        <v>1</v>
      </c>
      <c r="F244" s="207" t="s">
        <v>865</v>
      </c>
      <c r="G244" s="205"/>
      <c r="H244" s="208">
        <v>64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138</v>
      </c>
      <c r="AU244" s="214" t="s">
        <v>82</v>
      </c>
      <c r="AV244" s="13" t="s">
        <v>82</v>
      </c>
      <c r="AW244" s="13" t="s">
        <v>29</v>
      </c>
      <c r="AX244" s="13" t="s">
        <v>80</v>
      </c>
      <c r="AY244" s="214" t="s">
        <v>125</v>
      </c>
    </row>
    <row r="245" spans="1:65" s="2" customFormat="1" ht="24.15" customHeight="1">
      <c r="A245" s="33"/>
      <c r="B245" s="34"/>
      <c r="C245" s="185" t="s">
        <v>306</v>
      </c>
      <c r="D245" s="185" t="s">
        <v>127</v>
      </c>
      <c r="E245" s="186" t="s">
        <v>313</v>
      </c>
      <c r="F245" s="187" t="s">
        <v>314</v>
      </c>
      <c r="G245" s="188" t="s">
        <v>130</v>
      </c>
      <c r="H245" s="189">
        <v>64</v>
      </c>
      <c r="I245" s="190"/>
      <c r="J245" s="191">
        <f>ROUND(I245*H245,2)</f>
        <v>0</v>
      </c>
      <c r="K245" s="187" t="s">
        <v>131</v>
      </c>
      <c r="L245" s="38"/>
      <c r="M245" s="192" t="s">
        <v>1</v>
      </c>
      <c r="N245" s="193" t="s">
        <v>37</v>
      </c>
      <c r="O245" s="70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6" t="s">
        <v>132</v>
      </c>
      <c r="AT245" s="196" t="s">
        <v>127</v>
      </c>
      <c r="AU245" s="196" t="s">
        <v>82</v>
      </c>
      <c r="AY245" s="16" t="s">
        <v>125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6" t="s">
        <v>80</v>
      </c>
      <c r="BK245" s="197">
        <f>ROUND(I245*H245,2)</f>
        <v>0</v>
      </c>
      <c r="BL245" s="16" t="s">
        <v>132</v>
      </c>
      <c r="BM245" s="196" t="s">
        <v>315</v>
      </c>
    </row>
    <row r="246" spans="1:65" s="2" customFormat="1" ht="28.8">
      <c r="A246" s="33"/>
      <c r="B246" s="34"/>
      <c r="C246" s="35"/>
      <c r="D246" s="198" t="s">
        <v>134</v>
      </c>
      <c r="E246" s="35"/>
      <c r="F246" s="199" t="s">
        <v>316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134</v>
      </c>
      <c r="AU246" s="16" t="s">
        <v>82</v>
      </c>
    </row>
    <row r="247" spans="1:65" s="13" customFormat="1" ht="10.199999999999999">
      <c r="B247" s="204"/>
      <c r="C247" s="205"/>
      <c r="D247" s="198" t="s">
        <v>138</v>
      </c>
      <c r="E247" s="206" t="s">
        <v>1</v>
      </c>
      <c r="F247" s="207" t="s">
        <v>866</v>
      </c>
      <c r="G247" s="205"/>
      <c r="H247" s="208">
        <v>64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138</v>
      </c>
      <c r="AU247" s="214" t="s">
        <v>82</v>
      </c>
      <c r="AV247" s="13" t="s">
        <v>82</v>
      </c>
      <c r="AW247" s="13" t="s">
        <v>29</v>
      </c>
      <c r="AX247" s="13" t="s">
        <v>80</v>
      </c>
      <c r="AY247" s="214" t="s">
        <v>125</v>
      </c>
    </row>
    <row r="248" spans="1:65" s="2" customFormat="1" ht="16.5" customHeight="1">
      <c r="A248" s="33"/>
      <c r="B248" s="34"/>
      <c r="C248" s="226" t="s">
        <v>312</v>
      </c>
      <c r="D248" s="226" t="s">
        <v>319</v>
      </c>
      <c r="E248" s="227" t="s">
        <v>320</v>
      </c>
      <c r="F248" s="228" t="s">
        <v>321</v>
      </c>
      <c r="G248" s="229" t="s">
        <v>322</v>
      </c>
      <c r="H248" s="230">
        <v>1.2829999999999999</v>
      </c>
      <c r="I248" s="231"/>
      <c r="J248" s="232">
        <f>ROUND(I248*H248,2)</f>
        <v>0</v>
      </c>
      <c r="K248" s="228" t="s">
        <v>131</v>
      </c>
      <c r="L248" s="233"/>
      <c r="M248" s="234" t="s">
        <v>1</v>
      </c>
      <c r="N248" s="235" t="s">
        <v>37</v>
      </c>
      <c r="O248" s="70"/>
      <c r="P248" s="194">
        <f>O248*H248</f>
        <v>0</v>
      </c>
      <c r="Q248" s="194">
        <v>1E-3</v>
      </c>
      <c r="R248" s="194">
        <f>Q248*H248</f>
        <v>1.2829999999999999E-3</v>
      </c>
      <c r="S248" s="194">
        <v>0</v>
      </c>
      <c r="T248" s="19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6" t="s">
        <v>182</v>
      </c>
      <c r="AT248" s="196" t="s">
        <v>319</v>
      </c>
      <c r="AU248" s="196" t="s">
        <v>82</v>
      </c>
      <c r="AY248" s="16" t="s">
        <v>125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6" t="s">
        <v>80</v>
      </c>
      <c r="BK248" s="197">
        <f>ROUND(I248*H248,2)</f>
        <v>0</v>
      </c>
      <c r="BL248" s="16" t="s">
        <v>132</v>
      </c>
      <c r="BM248" s="196" t="s">
        <v>323</v>
      </c>
    </row>
    <row r="249" spans="1:65" s="2" customFormat="1" ht="10.199999999999999">
      <c r="A249" s="33"/>
      <c r="B249" s="34"/>
      <c r="C249" s="35"/>
      <c r="D249" s="198" t="s">
        <v>134</v>
      </c>
      <c r="E249" s="35"/>
      <c r="F249" s="199" t="s">
        <v>321</v>
      </c>
      <c r="G249" s="35"/>
      <c r="H249" s="35"/>
      <c r="I249" s="200"/>
      <c r="J249" s="35"/>
      <c r="K249" s="35"/>
      <c r="L249" s="38"/>
      <c r="M249" s="201"/>
      <c r="N249" s="202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134</v>
      </c>
      <c r="AU249" s="16" t="s">
        <v>82</v>
      </c>
    </row>
    <row r="250" spans="1:65" s="13" customFormat="1" ht="20.399999999999999">
      <c r="B250" s="204"/>
      <c r="C250" s="205"/>
      <c r="D250" s="198" t="s">
        <v>138</v>
      </c>
      <c r="E250" s="205"/>
      <c r="F250" s="207" t="s">
        <v>867</v>
      </c>
      <c r="G250" s="205"/>
      <c r="H250" s="208">
        <v>1.2829999999999999</v>
      </c>
      <c r="I250" s="209"/>
      <c r="J250" s="205"/>
      <c r="K250" s="205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138</v>
      </c>
      <c r="AU250" s="214" t="s">
        <v>82</v>
      </c>
      <c r="AV250" s="13" t="s">
        <v>82</v>
      </c>
      <c r="AW250" s="13" t="s">
        <v>4</v>
      </c>
      <c r="AX250" s="13" t="s">
        <v>80</v>
      </c>
      <c r="AY250" s="214" t="s">
        <v>125</v>
      </c>
    </row>
    <row r="251" spans="1:65" s="2" customFormat="1" ht="24.15" customHeight="1">
      <c r="A251" s="33"/>
      <c r="B251" s="34"/>
      <c r="C251" s="185" t="s">
        <v>318</v>
      </c>
      <c r="D251" s="185" t="s">
        <v>127</v>
      </c>
      <c r="E251" s="186" t="s">
        <v>326</v>
      </c>
      <c r="F251" s="187" t="s">
        <v>327</v>
      </c>
      <c r="G251" s="188" t="s">
        <v>130</v>
      </c>
      <c r="H251" s="189">
        <v>10.4</v>
      </c>
      <c r="I251" s="190"/>
      <c r="J251" s="191">
        <f>ROUND(I251*H251,2)</f>
        <v>0</v>
      </c>
      <c r="K251" s="187" t="s">
        <v>131</v>
      </c>
      <c r="L251" s="38"/>
      <c r="M251" s="192" t="s">
        <v>1</v>
      </c>
      <c r="N251" s="193" t="s">
        <v>37</v>
      </c>
      <c r="O251" s="70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132</v>
      </c>
      <c r="AT251" s="196" t="s">
        <v>127</v>
      </c>
      <c r="AU251" s="196" t="s">
        <v>82</v>
      </c>
      <c r="AY251" s="16" t="s">
        <v>125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80</v>
      </c>
      <c r="BK251" s="197">
        <f>ROUND(I251*H251,2)</f>
        <v>0</v>
      </c>
      <c r="BL251" s="16" t="s">
        <v>132</v>
      </c>
      <c r="BM251" s="196" t="s">
        <v>328</v>
      </c>
    </row>
    <row r="252" spans="1:65" s="2" customFormat="1" ht="28.8">
      <c r="A252" s="33"/>
      <c r="B252" s="34"/>
      <c r="C252" s="35"/>
      <c r="D252" s="198" t="s">
        <v>134</v>
      </c>
      <c r="E252" s="35"/>
      <c r="F252" s="199" t="s">
        <v>329</v>
      </c>
      <c r="G252" s="35"/>
      <c r="H252" s="35"/>
      <c r="I252" s="200"/>
      <c r="J252" s="35"/>
      <c r="K252" s="35"/>
      <c r="L252" s="38"/>
      <c r="M252" s="201"/>
      <c r="N252" s="202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134</v>
      </c>
      <c r="AU252" s="16" t="s">
        <v>82</v>
      </c>
    </row>
    <row r="253" spans="1:65" s="13" customFormat="1" ht="10.199999999999999">
      <c r="B253" s="204"/>
      <c r="C253" s="205"/>
      <c r="D253" s="198" t="s">
        <v>138</v>
      </c>
      <c r="E253" s="206" t="s">
        <v>1</v>
      </c>
      <c r="F253" s="207" t="s">
        <v>868</v>
      </c>
      <c r="G253" s="205"/>
      <c r="H253" s="208">
        <v>10.4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138</v>
      </c>
      <c r="AU253" s="214" t="s">
        <v>82</v>
      </c>
      <c r="AV253" s="13" t="s">
        <v>82</v>
      </c>
      <c r="AW253" s="13" t="s">
        <v>29</v>
      </c>
      <c r="AX253" s="13" t="s">
        <v>80</v>
      </c>
      <c r="AY253" s="214" t="s">
        <v>125</v>
      </c>
    </row>
    <row r="254" spans="1:65" s="2" customFormat="1" ht="16.5" customHeight="1">
      <c r="A254" s="33"/>
      <c r="B254" s="34"/>
      <c r="C254" s="226" t="s">
        <v>325</v>
      </c>
      <c r="D254" s="226" t="s">
        <v>319</v>
      </c>
      <c r="E254" s="227" t="s">
        <v>320</v>
      </c>
      <c r="F254" s="228" t="s">
        <v>321</v>
      </c>
      <c r="G254" s="229" t="s">
        <v>322</v>
      </c>
      <c r="H254" s="230">
        <v>0.20799999999999999</v>
      </c>
      <c r="I254" s="231"/>
      <c r="J254" s="232">
        <f>ROUND(I254*H254,2)</f>
        <v>0</v>
      </c>
      <c r="K254" s="228" t="s">
        <v>131</v>
      </c>
      <c r="L254" s="233"/>
      <c r="M254" s="234" t="s">
        <v>1</v>
      </c>
      <c r="N254" s="235" t="s">
        <v>37</v>
      </c>
      <c r="O254" s="70"/>
      <c r="P254" s="194">
        <f>O254*H254</f>
        <v>0</v>
      </c>
      <c r="Q254" s="194">
        <v>1E-3</v>
      </c>
      <c r="R254" s="194">
        <f>Q254*H254</f>
        <v>2.0799999999999999E-4</v>
      </c>
      <c r="S254" s="194">
        <v>0</v>
      </c>
      <c r="T254" s="19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6" t="s">
        <v>182</v>
      </c>
      <c r="AT254" s="196" t="s">
        <v>319</v>
      </c>
      <c r="AU254" s="196" t="s">
        <v>82</v>
      </c>
      <c r="AY254" s="16" t="s">
        <v>125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6" t="s">
        <v>80</v>
      </c>
      <c r="BK254" s="197">
        <f>ROUND(I254*H254,2)</f>
        <v>0</v>
      </c>
      <c r="BL254" s="16" t="s">
        <v>132</v>
      </c>
      <c r="BM254" s="196" t="s">
        <v>332</v>
      </c>
    </row>
    <row r="255" spans="1:65" s="2" customFormat="1" ht="10.199999999999999">
      <c r="A255" s="33"/>
      <c r="B255" s="34"/>
      <c r="C255" s="35"/>
      <c r="D255" s="198" t="s">
        <v>134</v>
      </c>
      <c r="E255" s="35"/>
      <c r="F255" s="199" t="s">
        <v>321</v>
      </c>
      <c r="G255" s="35"/>
      <c r="H255" s="35"/>
      <c r="I255" s="200"/>
      <c r="J255" s="35"/>
      <c r="K255" s="35"/>
      <c r="L255" s="38"/>
      <c r="M255" s="201"/>
      <c r="N255" s="202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134</v>
      </c>
      <c r="AU255" s="16" t="s">
        <v>82</v>
      </c>
    </row>
    <row r="256" spans="1:65" s="13" customFormat="1" ht="10.199999999999999">
      <c r="B256" s="204"/>
      <c r="C256" s="205"/>
      <c r="D256" s="198" t="s">
        <v>138</v>
      </c>
      <c r="E256" s="205"/>
      <c r="F256" s="207" t="s">
        <v>869</v>
      </c>
      <c r="G256" s="205"/>
      <c r="H256" s="208">
        <v>0.20799999999999999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138</v>
      </c>
      <c r="AU256" s="214" t="s">
        <v>82</v>
      </c>
      <c r="AV256" s="13" t="s">
        <v>82</v>
      </c>
      <c r="AW256" s="13" t="s">
        <v>4</v>
      </c>
      <c r="AX256" s="13" t="s">
        <v>80</v>
      </c>
      <c r="AY256" s="214" t="s">
        <v>125</v>
      </c>
    </row>
    <row r="257" spans="1:65" s="2" customFormat="1" ht="24.15" customHeight="1">
      <c r="A257" s="33"/>
      <c r="B257" s="34"/>
      <c r="C257" s="185" t="s">
        <v>331</v>
      </c>
      <c r="D257" s="185" t="s">
        <v>127</v>
      </c>
      <c r="E257" s="186" t="s">
        <v>335</v>
      </c>
      <c r="F257" s="187" t="s">
        <v>336</v>
      </c>
      <c r="G257" s="188" t="s">
        <v>130</v>
      </c>
      <c r="H257" s="189">
        <v>64</v>
      </c>
      <c r="I257" s="190"/>
      <c r="J257" s="191">
        <f>ROUND(I257*H257,2)</f>
        <v>0</v>
      </c>
      <c r="K257" s="187" t="s">
        <v>131</v>
      </c>
      <c r="L257" s="38"/>
      <c r="M257" s="192" t="s">
        <v>1</v>
      </c>
      <c r="N257" s="193" t="s">
        <v>37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132</v>
      </c>
      <c r="AT257" s="196" t="s">
        <v>127</v>
      </c>
      <c r="AU257" s="196" t="s">
        <v>82</v>
      </c>
      <c r="AY257" s="16" t="s">
        <v>125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80</v>
      </c>
      <c r="BK257" s="197">
        <f>ROUND(I257*H257,2)</f>
        <v>0</v>
      </c>
      <c r="BL257" s="16" t="s">
        <v>132</v>
      </c>
      <c r="BM257" s="196" t="s">
        <v>337</v>
      </c>
    </row>
    <row r="258" spans="1:65" s="2" customFormat="1" ht="19.2">
      <c r="A258" s="33"/>
      <c r="B258" s="34"/>
      <c r="C258" s="35"/>
      <c r="D258" s="198" t="s">
        <v>134</v>
      </c>
      <c r="E258" s="35"/>
      <c r="F258" s="199" t="s">
        <v>338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134</v>
      </c>
      <c r="AU258" s="16" t="s">
        <v>82</v>
      </c>
    </row>
    <row r="259" spans="1:65" s="13" customFormat="1" ht="10.199999999999999">
      <c r="B259" s="204"/>
      <c r="C259" s="205"/>
      <c r="D259" s="198" t="s">
        <v>138</v>
      </c>
      <c r="E259" s="206" t="s">
        <v>1</v>
      </c>
      <c r="F259" s="207" t="s">
        <v>866</v>
      </c>
      <c r="G259" s="205"/>
      <c r="H259" s="208">
        <v>64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138</v>
      </c>
      <c r="AU259" s="214" t="s">
        <v>82</v>
      </c>
      <c r="AV259" s="13" t="s">
        <v>82</v>
      </c>
      <c r="AW259" s="13" t="s">
        <v>29</v>
      </c>
      <c r="AX259" s="13" t="s">
        <v>80</v>
      </c>
      <c r="AY259" s="214" t="s">
        <v>125</v>
      </c>
    </row>
    <row r="260" spans="1:65" s="2" customFormat="1" ht="24.15" customHeight="1">
      <c r="A260" s="33"/>
      <c r="B260" s="34"/>
      <c r="C260" s="185" t="s">
        <v>334</v>
      </c>
      <c r="D260" s="185" t="s">
        <v>127</v>
      </c>
      <c r="E260" s="186" t="s">
        <v>340</v>
      </c>
      <c r="F260" s="187" t="s">
        <v>341</v>
      </c>
      <c r="G260" s="188" t="s">
        <v>130</v>
      </c>
      <c r="H260" s="189">
        <v>162.36000000000001</v>
      </c>
      <c r="I260" s="190"/>
      <c r="J260" s="191">
        <f>ROUND(I260*H260,2)</f>
        <v>0</v>
      </c>
      <c r="K260" s="187" t="s">
        <v>131</v>
      </c>
      <c r="L260" s="38"/>
      <c r="M260" s="192" t="s">
        <v>1</v>
      </c>
      <c r="N260" s="193" t="s">
        <v>37</v>
      </c>
      <c r="O260" s="70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6" t="s">
        <v>132</v>
      </c>
      <c r="AT260" s="196" t="s">
        <v>127</v>
      </c>
      <c r="AU260" s="196" t="s">
        <v>82</v>
      </c>
      <c r="AY260" s="16" t="s">
        <v>125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6" t="s">
        <v>80</v>
      </c>
      <c r="BK260" s="197">
        <f>ROUND(I260*H260,2)</f>
        <v>0</v>
      </c>
      <c r="BL260" s="16" t="s">
        <v>132</v>
      </c>
      <c r="BM260" s="196" t="s">
        <v>342</v>
      </c>
    </row>
    <row r="261" spans="1:65" s="2" customFormat="1" ht="19.2">
      <c r="A261" s="33"/>
      <c r="B261" s="34"/>
      <c r="C261" s="35"/>
      <c r="D261" s="198" t="s">
        <v>134</v>
      </c>
      <c r="E261" s="35"/>
      <c r="F261" s="199" t="s">
        <v>343</v>
      </c>
      <c r="G261" s="35"/>
      <c r="H261" s="35"/>
      <c r="I261" s="200"/>
      <c r="J261" s="35"/>
      <c r="K261" s="35"/>
      <c r="L261" s="38"/>
      <c r="M261" s="201"/>
      <c r="N261" s="202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134</v>
      </c>
      <c r="AU261" s="16" t="s">
        <v>82</v>
      </c>
    </row>
    <row r="262" spans="1:65" s="13" customFormat="1" ht="10.199999999999999">
      <c r="B262" s="204"/>
      <c r="C262" s="205"/>
      <c r="D262" s="198" t="s">
        <v>138</v>
      </c>
      <c r="E262" s="206" t="s">
        <v>1</v>
      </c>
      <c r="F262" s="207" t="s">
        <v>870</v>
      </c>
      <c r="G262" s="205"/>
      <c r="H262" s="208">
        <v>134.46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138</v>
      </c>
      <c r="AU262" s="214" t="s">
        <v>82</v>
      </c>
      <c r="AV262" s="13" t="s">
        <v>82</v>
      </c>
      <c r="AW262" s="13" t="s">
        <v>29</v>
      </c>
      <c r="AX262" s="13" t="s">
        <v>72</v>
      </c>
      <c r="AY262" s="214" t="s">
        <v>125</v>
      </c>
    </row>
    <row r="263" spans="1:65" s="13" customFormat="1" ht="20.399999999999999">
      <c r="B263" s="204"/>
      <c r="C263" s="205"/>
      <c r="D263" s="198" t="s">
        <v>138</v>
      </c>
      <c r="E263" s="206" t="s">
        <v>1</v>
      </c>
      <c r="F263" s="207" t="s">
        <v>871</v>
      </c>
      <c r="G263" s="205"/>
      <c r="H263" s="208">
        <v>27.9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138</v>
      </c>
      <c r="AU263" s="214" t="s">
        <v>82</v>
      </c>
      <c r="AV263" s="13" t="s">
        <v>82</v>
      </c>
      <c r="AW263" s="13" t="s">
        <v>29</v>
      </c>
      <c r="AX263" s="13" t="s">
        <v>72</v>
      </c>
      <c r="AY263" s="214" t="s">
        <v>125</v>
      </c>
    </row>
    <row r="264" spans="1:65" s="14" customFormat="1" ht="10.199999999999999">
      <c r="B264" s="215"/>
      <c r="C264" s="216"/>
      <c r="D264" s="198" t="s">
        <v>138</v>
      </c>
      <c r="E264" s="217" t="s">
        <v>1</v>
      </c>
      <c r="F264" s="218" t="s">
        <v>191</v>
      </c>
      <c r="G264" s="216"/>
      <c r="H264" s="219">
        <v>162.36000000000001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138</v>
      </c>
      <c r="AU264" s="225" t="s">
        <v>82</v>
      </c>
      <c r="AV264" s="14" t="s">
        <v>132</v>
      </c>
      <c r="AW264" s="14" t="s">
        <v>29</v>
      </c>
      <c r="AX264" s="14" t="s">
        <v>80</v>
      </c>
      <c r="AY264" s="225" t="s">
        <v>125</v>
      </c>
    </row>
    <row r="265" spans="1:65" s="2" customFormat="1" ht="24.15" customHeight="1">
      <c r="A265" s="33"/>
      <c r="B265" s="34"/>
      <c r="C265" s="185" t="s">
        <v>339</v>
      </c>
      <c r="D265" s="185" t="s">
        <v>127</v>
      </c>
      <c r="E265" s="186" t="s">
        <v>347</v>
      </c>
      <c r="F265" s="187" t="s">
        <v>348</v>
      </c>
      <c r="G265" s="188" t="s">
        <v>130</v>
      </c>
      <c r="H265" s="189">
        <v>18.04</v>
      </c>
      <c r="I265" s="190"/>
      <c r="J265" s="191">
        <f>ROUND(I265*H265,2)</f>
        <v>0</v>
      </c>
      <c r="K265" s="187" t="s">
        <v>131</v>
      </c>
      <c r="L265" s="38"/>
      <c r="M265" s="192" t="s">
        <v>1</v>
      </c>
      <c r="N265" s="193" t="s">
        <v>37</v>
      </c>
      <c r="O265" s="70"/>
      <c r="P265" s="194">
        <f>O265*H265</f>
        <v>0</v>
      </c>
      <c r="Q265" s="194">
        <v>0</v>
      </c>
      <c r="R265" s="194">
        <f>Q265*H265</f>
        <v>0</v>
      </c>
      <c r="S265" s="194">
        <v>0</v>
      </c>
      <c r="T265" s="19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6" t="s">
        <v>132</v>
      </c>
      <c r="AT265" s="196" t="s">
        <v>127</v>
      </c>
      <c r="AU265" s="196" t="s">
        <v>82</v>
      </c>
      <c r="AY265" s="16" t="s">
        <v>125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6" t="s">
        <v>80</v>
      </c>
      <c r="BK265" s="197">
        <f>ROUND(I265*H265,2)</f>
        <v>0</v>
      </c>
      <c r="BL265" s="16" t="s">
        <v>132</v>
      </c>
      <c r="BM265" s="196" t="s">
        <v>349</v>
      </c>
    </row>
    <row r="266" spans="1:65" s="2" customFormat="1" ht="19.2">
      <c r="A266" s="33"/>
      <c r="B266" s="34"/>
      <c r="C266" s="35"/>
      <c r="D266" s="198" t="s">
        <v>134</v>
      </c>
      <c r="E266" s="35"/>
      <c r="F266" s="199" t="s">
        <v>350</v>
      </c>
      <c r="G266" s="35"/>
      <c r="H266" s="35"/>
      <c r="I266" s="200"/>
      <c r="J266" s="35"/>
      <c r="K266" s="35"/>
      <c r="L266" s="38"/>
      <c r="M266" s="201"/>
      <c r="N266" s="202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134</v>
      </c>
      <c r="AU266" s="16" t="s">
        <v>82</v>
      </c>
    </row>
    <row r="267" spans="1:65" s="13" customFormat="1" ht="10.199999999999999">
      <c r="B267" s="204"/>
      <c r="C267" s="205"/>
      <c r="D267" s="198" t="s">
        <v>138</v>
      </c>
      <c r="E267" s="206" t="s">
        <v>1</v>
      </c>
      <c r="F267" s="207" t="s">
        <v>872</v>
      </c>
      <c r="G267" s="205"/>
      <c r="H267" s="208">
        <v>14.94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138</v>
      </c>
      <c r="AU267" s="214" t="s">
        <v>82</v>
      </c>
      <c r="AV267" s="13" t="s">
        <v>82</v>
      </c>
      <c r="AW267" s="13" t="s">
        <v>29</v>
      </c>
      <c r="AX267" s="13" t="s">
        <v>72</v>
      </c>
      <c r="AY267" s="214" t="s">
        <v>125</v>
      </c>
    </row>
    <row r="268" spans="1:65" s="13" customFormat="1" ht="20.399999999999999">
      <c r="B268" s="204"/>
      <c r="C268" s="205"/>
      <c r="D268" s="198" t="s">
        <v>138</v>
      </c>
      <c r="E268" s="206" t="s">
        <v>1</v>
      </c>
      <c r="F268" s="207" t="s">
        <v>873</v>
      </c>
      <c r="G268" s="205"/>
      <c r="H268" s="208">
        <v>3.1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138</v>
      </c>
      <c r="AU268" s="214" t="s">
        <v>82</v>
      </c>
      <c r="AV268" s="13" t="s">
        <v>82</v>
      </c>
      <c r="AW268" s="13" t="s">
        <v>29</v>
      </c>
      <c r="AX268" s="13" t="s">
        <v>72</v>
      </c>
      <c r="AY268" s="214" t="s">
        <v>125</v>
      </c>
    </row>
    <row r="269" spans="1:65" s="14" customFormat="1" ht="10.199999999999999">
      <c r="B269" s="215"/>
      <c r="C269" s="216"/>
      <c r="D269" s="198" t="s">
        <v>138</v>
      </c>
      <c r="E269" s="217" t="s">
        <v>1</v>
      </c>
      <c r="F269" s="218" t="s">
        <v>191</v>
      </c>
      <c r="G269" s="216"/>
      <c r="H269" s="219">
        <v>18.04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138</v>
      </c>
      <c r="AU269" s="225" t="s">
        <v>82</v>
      </c>
      <c r="AV269" s="14" t="s">
        <v>132</v>
      </c>
      <c r="AW269" s="14" t="s">
        <v>29</v>
      </c>
      <c r="AX269" s="14" t="s">
        <v>80</v>
      </c>
      <c r="AY269" s="225" t="s">
        <v>125</v>
      </c>
    </row>
    <row r="270" spans="1:65" s="2" customFormat="1" ht="24.15" customHeight="1">
      <c r="A270" s="33"/>
      <c r="B270" s="34"/>
      <c r="C270" s="185" t="s">
        <v>346</v>
      </c>
      <c r="D270" s="185" t="s">
        <v>127</v>
      </c>
      <c r="E270" s="186" t="s">
        <v>354</v>
      </c>
      <c r="F270" s="187" t="s">
        <v>355</v>
      </c>
      <c r="G270" s="188" t="s">
        <v>130</v>
      </c>
      <c r="H270" s="189">
        <v>2.42</v>
      </c>
      <c r="I270" s="190"/>
      <c r="J270" s="191">
        <f>ROUND(I270*H270,2)</f>
        <v>0</v>
      </c>
      <c r="K270" s="187" t="s">
        <v>131</v>
      </c>
      <c r="L270" s="38"/>
      <c r="M270" s="192" t="s">
        <v>1</v>
      </c>
      <c r="N270" s="193" t="s">
        <v>37</v>
      </c>
      <c r="O270" s="70"/>
      <c r="P270" s="194">
        <f>O270*H270</f>
        <v>0</v>
      </c>
      <c r="Q270" s="194">
        <v>0</v>
      </c>
      <c r="R270" s="194">
        <f>Q270*H270</f>
        <v>0</v>
      </c>
      <c r="S270" s="194">
        <v>0</v>
      </c>
      <c r="T270" s="195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6" t="s">
        <v>132</v>
      </c>
      <c r="AT270" s="196" t="s">
        <v>127</v>
      </c>
      <c r="AU270" s="196" t="s">
        <v>82</v>
      </c>
      <c r="AY270" s="16" t="s">
        <v>125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6" t="s">
        <v>80</v>
      </c>
      <c r="BK270" s="197">
        <f>ROUND(I270*H270,2)</f>
        <v>0</v>
      </c>
      <c r="BL270" s="16" t="s">
        <v>132</v>
      </c>
      <c r="BM270" s="196" t="s">
        <v>356</v>
      </c>
    </row>
    <row r="271" spans="1:65" s="2" customFormat="1" ht="28.8">
      <c r="A271" s="33"/>
      <c r="B271" s="34"/>
      <c r="C271" s="35"/>
      <c r="D271" s="198" t="s">
        <v>134</v>
      </c>
      <c r="E271" s="35"/>
      <c r="F271" s="199" t="s">
        <v>357</v>
      </c>
      <c r="G271" s="35"/>
      <c r="H271" s="35"/>
      <c r="I271" s="200"/>
      <c r="J271" s="35"/>
      <c r="K271" s="35"/>
      <c r="L271" s="38"/>
      <c r="M271" s="201"/>
      <c r="N271" s="202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134</v>
      </c>
      <c r="AU271" s="16" t="s">
        <v>82</v>
      </c>
    </row>
    <row r="272" spans="1:65" s="13" customFormat="1" ht="10.199999999999999">
      <c r="B272" s="204"/>
      <c r="C272" s="205"/>
      <c r="D272" s="198" t="s">
        <v>138</v>
      </c>
      <c r="E272" s="206" t="s">
        <v>1</v>
      </c>
      <c r="F272" s="207" t="s">
        <v>874</v>
      </c>
      <c r="G272" s="205"/>
      <c r="H272" s="208">
        <v>2.42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138</v>
      </c>
      <c r="AU272" s="214" t="s">
        <v>82</v>
      </c>
      <c r="AV272" s="13" t="s">
        <v>82</v>
      </c>
      <c r="AW272" s="13" t="s">
        <v>29</v>
      </c>
      <c r="AX272" s="13" t="s">
        <v>80</v>
      </c>
      <c r="AY272" s="214" t="s">
        <v>125</v>
      </c>
    </row>
    <row r="273" spans="1:65" s="2" customFormat="1" ht="16.5" customHeight="1">
      <c r="A273" s="33"/>
      <c r="B273" s="34"/>
      <c r="C273" s="185" t="s">
        <v>353</v>
      </c>
      <c r="D273" s="185" t="s">
        <v>127</v>
      </c>
      <c r="E273" s="186" t="s">
        <v>360</v>
      </c>
      <c r="F273" s="187" t="s">
        <v>361</v>
      </c>
      <c r="G273" s="188" t="s">
        <v>130</v>
      </c>
      <c r="H273" s="189">
        <v>8.0399999999999991</v>
      </c>
      <c r="I273" s="190"/>
      <c r="J273" s="191">
        <f>ROUND(I273*H273,2)</f>
        <v>0</v>
      </c>
      <c r="K273" s="187" t="s">
        <v>131</v>
      </c>
      <c r="L273" s="38"/>
      <c r="M273" s="192" t="s">
        <v>1</v>
      </c>
      <c r="N273" s="193" t="s">
        <v>37</v>
      </c>
      <c r="O273" s="70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132</v>
      </c>
      <c r="AT273" s="196" t="s">
        <v>127</v>
      </c>
      <c r="AU273" s="196" t="s">
        <v>82</v>
      </c>
      <c r="AY273" s="16" t="s">
        <v>125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6" t="s">
        <v>80</v>
      </c>
      <c r="BK273" s="197">
        <f>ROUND(I273*H273,2)</f>
        <v>0</v>
      </c>
      <c r="BL273" s="16" t="s">
        <v>132</v>
      </c>
      <c r="BM273" s="196" t="s">
        <v>362</v>
      </c>
    </row>
    <row r="274" spans="1:65" s="2" customFormat="1" ht="28.8">
      <c r="A274" s="33"/>
      <c r="B274" s="34"/>
      <c r="C274" s="35"/>
      <c r="D274" s="198" t="s">
        <v>134</v>
      </c>
      <c r="E274" s="35"/>
      <c r="F274" s="199" t="s">
        <v>363</v>
      </c>
      <c r="G274" s="35"/>
      <c r="H274" s="35"/>
      <c r="I274" s="200"/>
      <c r="J274" s="35"/>
      <c r="K274" s="35"/>
      <c r="L274" s="38"/>
      <c r="M274" s="201"/>
      <c r="N274" s="202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134</v>
      </c>
      <c r="AU274" s="16" t="s">
        <v>82</v>
      </c>
    </row>
    <row r="275" spans="1:65" s="13" customFormat="1" ht="10.199999999999999">
      <c r="B275" s="204"/>
      <c r="C275" s="205"/>
      <c r="D275" s="198" t="s">
        <v>138</v>
      </c>
      <c r="E275" s="206" t="s">
        <v>1</v>
      </c>
      <c r="F275" s="207" t="s">
        <v>875</v>
      </c>
      <c r="G275" s="205"/>
      <c r="H275" s="208">
        <v>8.0399999999999991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138</v>
      </c>
      <c r="AU275" s="214" t="s">
        <v>82</v>
      </c>
      <c r="AV275" s="13" t="s">
        <v>82</v>
      </c>
      <c r="AW275" s="13" t="s">
        <v>29</v>
      </c>
      <c r="AX275" s="13" t="s">
        <v>80</v>
      </c>
      <c r="AY275" s="214" t="s">
        <v>125</v>
      </c>
    </row>
    <row r="276" spans="1:65" s="2" customFormat="1" ht="24.15" customHeight="1">
      <c r="A276" s="33"/>
      <c r="B276" s="34"/>
      <c r="C276" s="185" t="s">
        <v>359</v>
      </c>
      <c r="D276" s="185" t="s">
        <v>127</v>
      </c>
      <c r="E276" s="186" t="s">
        <v>366</v>
      </c>
      <c r="F276" s="187" t="s">
        <v>367</v>
      </c>
      <c r="G276" s="188" t="s">
        <v>130</v>
      </c>
      <c r="H276" s="189">
        <v>10.4</v>
      </c>
      <c r="I276" s="190"/>
      <c r="J276" s="191">
        <f>ROUND(I276*H276,2)</f>
        <v>0</v>
      </c>
      <c r="K276" s="187" t="s">
        <v>131</v>
      </c>
      <c r="L276" s="38"/>
      <c r="M276" s="192" t="s">
        <v>1</v>
      </c>
      <c r="N276" s="193" t="s">
        <v>37</v>
      </c>
      <c r="O276" s="70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6" t="s">
        <v>132</v>
      </c>
      <c r="AT276" s="196" t="s">
        <v>127</v>
      </c>
      <c r="AU276" s="196" t="s">
        <v>82</v>
      </c>
      <c r="AY276" s="16" t="s">
        <v>125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6" t="s">
        <v>80</v>
      </c>
      <c r="BK276" s="197">
        <f>ROUND(I276*H276,2)</f>
        <v>0</v>
      </c>
      <c r="BL276" s="16" t="s">
        <v>132</v>
      </c>
      <c r="BM276" s="196" t="s">
        <v>368</v>
      </c>
    </row>
    <row r="277" spans="1:65" s="2" customFormat="1" ht="19.2">
      <c r="A277" s="33"/>
      <c r="B277" s="34"/>
      <c r="C277" s="35"/>
      <c r="D277" s="198" t="s">
        <v>134</v>
      </c>
      <c r="E277" s="35"/>
      <c r="F277" s="199" t="s">
        <v>369</v>
      </c>
      <c r="G277" s="35"/>
      <c r="H277" s="35"/>
      <c r="I277" s="200"/>
      <c r="J277" s="35"/>
      <c r="K277" s="35"/>
      <c r="L277" s="38"/>
      <c r="M277" s="201"/>
      <c r="N277" s="202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134</v>
      </c>
      <c r="AU277" s="16" t="s">
        <v>82</v>
      </c>
    </row>
    <row r="278" spans="1:65" s="13" customFormat="1" ht="10.199999999999999">
      <c r="B278" s="204"/>
      <c r="C278" s="205"/>
      <c r="D278" s="198" t="s">
        <v>138</v>
      </c>
      <c r="E278" s="206" t="s">
        <v>1</v>
      </c>
      <c r="F278" s="207" t="s">
        <v>876</v>
      </c>
      <c r="G278" s="205"/>
      <c r="H278" s="208">
        <v>10.4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138</v>
      </c>
      <c r="AU278" s="214" t="s">
        <v>82</v>
      </c>
      <c r="AV278" s="13" t="s">
        <v>82</v>
      </c>
      <c r="AW278" s="13" t="s">
        <v>29</v>
      </c>
      <c r="AX278" s="13" t="s">
        <v>80</v>
      </c>
      <c r="AY278" s="214" t="s">
        <v>125</v>
      </c>
    </row>
    <row r="279" spans="1:65" s="2" customFormat="1" ht="21.75" customHeight="1">
      <c r="A279" s="33"/>
      <c r="B279" s="34"/>
      <c r="C279" s="185" t="s">
        <v>365</v>
      </c>
      <c r="D279" s="185" t="s">
        <v>127</v>
      </c>
      <c r="E279" s="186" t="s">
        <v>444</v>
      </c>
      <c r="F279" s="187" t="s">
        <v>445</v>
      </c>
      <c r="G279" s="188" t="s">
        <v>130</v>
      </c>
      <c r="H279" s="189">
        <v>64</v>
      </c>
      <c r="I279" s="190"/>
      <c r="J279" s="191">
        <f>ROUND(I279*H279,2)</f>
        <v>0</v>
      </c>
      <c r="K279" s="187" t="s">
        <v>131</v>
      </c>
      <c r="L279" s="38"/>
      <c r="M279" s="192" t="s">
        <v>1</v>
      </c>
      <c r="N279" s="193" t="s">
        <v>37</v>
      </c>
      <c r="O279" s="70"/>
      <c r="P279" s="194">
        <f>O279*H279</f>
        <v>0</v>
      </c>
      <c r="Q279" s="194">
        <v>0</v>
      </c>
      <c r="R279" s="194">
        <f>Q279*H279</f>
        <v>0</v>
      </c>
      <c r="S279" s="194">
        <v>0</v>
      </c>
      <c r="T279" s="195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6" t="s">
        <v>132</v>
      </c>
      <c r="AT279" s="196" t="s">
        <v>127</v>
      </c>
      <c r="AU279" s="196" t="s">
        <v>82</v>
      </c>
      <c r="AY279" s="16" t="s">
        <v>125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6" t="s">
        <v>80</v>
      </c>
      <c r="BK279" s="197">
        <f>ROUND(I279*H279,2)</f>
        <v>0</v>
      </c>
      <c r="BL279" s="16" t="s">
        <v>132</v>
      </c>
      <c r="BM279" s="196" t="s">
        <v>446</v>
      </c>
    </row>
    <row r="280" spans="1:65" s="2" customFormat="1" ht="10.199999999999999">
      <c r="A280" s="33"/>
      <c r="B280" s="34"/>
      <c r="C280" s="35"/>
      <c r="D280" s="198" t="s">
        <v>134</v>
      </c>
      <c r="E280" s="35"/>
      <c r="F280" s="199" t="s">
        <v>447</v>
      </c>
      <c r="G280" s="35"/>
      <c r="H280" s="35"/>
      <c r="I280" s="200"/>
      <c r="J280" s="35"/>
      <c r="K280" s="35"/>
      <c r="L280" s="38"/>
      <c r="M280" s="201"/>
      <c r="N280" s="202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134</v>
      </c>
      <c r="AU280" s="16" t="s">
        <v>82</v>
      </c>
    </row>
    <row r="281" spans="1:65" s="13" customFormat="1" ht="10.199999999999999">
      <c r="B281" s="204"/>
      <c r="C281" s="205"/>
      <c r="D281" s="198" t="s">
        <v>138</v>
      </c>
      <c r="E281" s="206" t="s">
        <v>1</v>
      </c>
      <c r="F281" s="207" t="s">
        <v>877</v>
      </c>
      <c r="G281" s="205"/>
      <c r="H281" s="208">
        <v>64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138</v>
      </c>
      <c r="AU281" s="214" t="s">
        <v>82</v>
      </c>
      <c r="AV281" s="13" t="s">
        <v>82</v>
      </c>
      <c r="AW281" s="13" t="s">
        <v>29</v>
      </c>
      <c r="AX281" s="13" t="s">
        <v>80</v>
      </c>
      <c r="AY281" s="214" t="s">
        <v>125</v>
      </c>
    </row>
    <row r="282" spans="1:65" s="2" customFormat="1" ht="21.75" customHeight="1">
      <c r="A282" s="33"/>
      <c r="B282" s="34"/>
      <c r="C282" s="185" t="s">
        <v>371</v>
      </c>
      <c r="D282" s="185" t="s">
        <v>127</v>
      </c>
      <c r="E282" s="186" t="s">
        <v>450</v>
      </c>
      <c r="F282" s="187" t="s">
        <v>451</v>
      </c>
      <c r="G282" s="188" t="s">
        <v>130</v>
      </c>
      <c r="H282" s="189">
        <v>10.4</v>
      </c>
      <c r="I282" s="190"/>
      <c r="J282" s="191">
        <f>ROUND(I282*H282,2)</f>
        <v>0</v>
      </c>
      <c r="K282" s="187" t="s">
        <v>131</v>
      </c>
      <c r="L282" s="38"/>
      <c r="M282" s="192" t="s">
        <v>1</v>
      </c>
      <c r="N282" s="193" t="s">
        <v>37</v>
      </c>
      <c r="O282" s="70"/>
      <c r="P282" s="194">
        <f>O282*H282</f>
        <v>0</v>
      </c>
      <c r="Q282" s="194">
        <v>0</v>
      </c>
      <c r="R282" s="194">
        <f>Q282*H282</f>
        <v>0</v>
      </c>
      <c r="S282" s="194">
        <v>0</v>
      </c>
      <c r="T282" s="195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6" t="s">
        <v>132</v>
      </c>
      <c r="AT282" s="196" t="s">
        <v>127</v>
      </c>
      <c r="AU282" s="196" t="s">
        <v>82</v>
      </c>
      <c r="AY282" s="16" t="s">
        <v>125</v>
      </c>
      <c r="BE282" s="197">
        <f>IF(N282="základní",J282,0)</f>
        <v>0</v>
      </c>
      <c r="BF282" s="197">
        <f>IF(N282="snížená",J282,0)</f>
        <v>0</v>
      </c>
      <c r="BG282" s="197">
        <f>IF(N282="zákl. přenesená",J282,0)</f>
        <v>0</v>
      </c>
      <c r="BH282" s="197">
        <f>IF(N282="sníž. přenesená",J282,0)</f>
        <v>0</v>
      </c>
      <c r="BI282" s="197">
        <f>IF(N282="nulová",J282,0)</f>
        <v>0</v>
      </c>
      <c r="BJ282" s="16" t="s">
        <v>80</v>
      </c>
      <c r="BK282" s="197">
        <f>ROUND(I282*H282,2)</f>
        <v>0</v>
      </c>
      <c r="BL282" s="16" t="s">
        <v>132</v>
      </c>
      <c r="BM282" s="196" t="s">
        <v>452</v>
      </c>
    </row>
    <row r="283" spans="1:65" s="2" customFormat="1" ht="10.199999999999999">
      <c r="A283" s="33"/>
      <c r="B283" s="34"/>
      <c r="C283" s="35"/>
      <c r="D283" s="198" t="s">
        <v>134</v>
      </c>
      <c r="E283" s="35"/>
      <c r="F283" s="199" t="s">
        <v>453</v>
      </c>
      <c r="G283" s="35"/>
      <c r="H283" s="35"/>
      <c r="I283" s="200"/>
      <c r="J283" s="35"/>
      <c r="K283" s="35"/>
      <c r="L283" s="38"/>
      <c r="M283" s="201"/>
      <c r="N283" s="202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134</v>
      </c>
      <c r="AU283" s="16" t="s">
        <v>82</v>
      </c>
    </row>
    <row r="284" spans="1:65" s="13" customFormat="1" ht="10.199999999999999">
      <c r="B284" s="204"/>
      <c r="C284" s="205"/>
      <c r="D284" s="198" t="s">
        <v>138</v>
      </c>
      <c r="E284" s="206" t="s">
        <v>1</v>
      </c>
      <c r="F284" s="207" t="s">
        <v>878</v>
      </c>
      <c r="G284" s="205"/>
      <c r="H284" s="208">
        <v>10.4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138</v>
      </c>
      <c r="AU284" s="214" t="s">
        <v>82</v>
      </c>
      <c r="AV284" s="13" t="s">
        <v>82</v>
      </c>
      <c r="AW284" s="13" t="s">
        <v>29</v>
      </c>
      <c r="AX284" s="13" t="s">
        <v>80</v>
      </c>
      <c r="AY284" s="214" t="s">
        <v>125</v>
      </c>
    </row>
    <row r="285" spans="1:65" s="2" customFormat="1" ht="16.5" customHeight="1">
      <c r="A285" s="33"/>
      <c r="B285" s="34"/>
      <c r="C285" s="185" t="s">
        <v>378</v>
      </c>
      <c r="D285" s="185" t="s">
        <v>127</v>
      </c>
      <c r="E285" s="186" t="s">
        <v>462</v>
      </c>
      <c r="F285" s="187" t="s">
        <v>463</v>
      </c>
      <c r="G285" s="188" t="s">
        <v>185</v>
      </c>
      <c r="H285" s="189">
        <v>0.44600000000000001</v>
      </c>
      <c r="I285" s="190"/>
      <c r="J285" s="191">
        <f>ROUND(I285*H285,2)</f>
        <v>0</v>
      </c>
      <c r="K285" s="187" t="s">
        <v>131</v>
      </c>
      <c r="L285" s="38"/>
      <c r="M285" s="192" t="s">
        <v>1</v>
      </c>
      <c r="N285" s="193" t="s">
        <v>37</v>
      </c>
      <c r="O285" s="70"/>
      <c r="P285" s="194">
        <f>O285*H285</f>
        <v>0</v>
      </c>
      <c r="Q285" s="194">
        <v>0</v>
      </c>
      <c r="R285" s="194">
        <f>Q285*H285</f>
        <v>0</v>
      </c>
      <c r="S285" s="194">
        <v>0</v>
      </c>
      <c r="T285" s="195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6" t="s">
        <v>132</v>
      </c>
      <c r="AT285" s="196" t="s">
        <v>127</v>
      </c>
      <c r="AU285" s="196" t="s">
        <v>82</v>
      </c>
      <c r="AY285" s="16" t="s">
        <v>125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6" t="s">
        <v>80</v>
      </c>
      <c r="BK285" s="197">
        <f>ROUND(I285*H285,2)</f>
        <v>0</v>
      </c>
      <c r="BL285" s="16" t="s">
        <v>132</v>
      </c>
      <c r="BM285" s="196" t="s">
        <v>464</v>
      </c>
    </row>
    <row r="286" spans="1:65" s="2" customFormat="1" ht="10.199999999999999">
      <c r="A286" s="33"/>
      <c r="B286" s="34"/>
      <c r="C286" s="35"/>
      <c r="D286" s="198" t="s">
        <v>134</v>
      </c>
      <c r="E286" s="35"/>
      <c r="F286" s="199" t="s">
        <v>465</v>
      </c>
      <c r="G286" s="35"/>
      <c r="H286" s="35"/>
      <c r="I286" s="200"/>
      <c r="J286" s="35"/>
      <c r="K286" s="35"/>
      <c r="L286" s="38"/>
      <c r="M286" s="201"/>
      <c r="N286" s="202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134</v>
      </c>
      <c r="AU286" s="16" t="s">
        <v>82</v>
      </c>
    </row>
    <row r="287" spans="1:65" s="13" customFormat="1" ht="20.399999999999999">
      <c r="B287" s="204"/>
      <c r="C287" s="205"/>
      <c r="D287" s="198" t="s">
        <v>138</v>
      </c>
      <c r="E287" s="206" t="s">
        <v>1</v>
      </c>
      <c r="F287" s="207" t="s">
        <v>879</v>
      </c>
      <c r="G287" s="205"/>
      <c r="H287" s="208">
        <v>0.38400000000000001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138</v>
      </c>
      <c r="AU287" s="214" t="s">
        <v>82</v>
      </c>
      <c r="AV287" s="13" t="s">
        <v>82</v>
      </c>
      <c r="AW287" s="13" t="s">
        <v>29</v>
      </c>
      <c r="AX287" s="13" t="s">
        <v>72</v>
      </c>
      <c r="AY287" s="214" t="s">
        <v>125</v>
      </c>
    </row>
    <row r="288" spans="1:65" s="13" customFormat="1" ht="20.399999999999999">
      <c r="B288" s="204"/>
      <c r="C288" s="205"/>
      <c r="D288" s="198" t="s">
        <v>138</v>
      </c>
      <c r="E288" s="206" t="s">
        <v>1</v>
      </c>
      <c r="F288" s="207" t="s">
        <v>880</v>
      </c>
      <c r="G288" s="205"/>
      <c r="H288" s="208">
        <v>6.2E-2</v>
      </c>
      <c r="I288" s="209"/>
      <c r="J288" s="205"/>
      <c r="K288" s="205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138</v>
      </c>
      <c r="AU288" s="214" t="s">
        <v>82</v>
      </c>
      <c r="AV288" s="13" t="s">
        <v>82</v>
      </c>
      <c r="AW288" s="13" t="s">
        <v>29</v>
      </c>
      <c r="AX288" s="13" t="s">
        <v>72</v>
      </c>
      <c r="AY288" s="214" t="s">
        <v>125</v>
      </c>
    </row>
    <row r="289" spans="1:65" s="14" customFormat="1" ht="10.199999999999999">
      <c r="B289" s="215"/>
      <c r="C289" s="216"/>
      <c r="D289" s="198" t="s">
        <v>138</v>
      </c>
      <c r="E289" s="217" t="s">
        <v>1</v>
      </c>
      <c r="F289" s="218" t="s">
        <v>191</v>
      </c>
      <c r="G289" s="216"/>
      <c r="H289" s="219">
        <v>0.44600000000000001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138</v>
      </c>
      <c r="AU289" s="225" t="s">
        <v>82</v>
      </c>
      <c r="AV289" s="14" t="s">
        <v>132</v>
      </c>
      <c r="AW289" s="14" t="s">
        <v>29</v>
      </c>
      <c r="AX289" s="14" t="s">
        <v>80</v>
      </c>
      <c r="AY289" s="225" t="s">
        <v>125</v>
      </c>
    </row>
    <row r="290" spans="1:65" s="12" customFormat="1" ht="22.8" customHeight="1">
      <c r="B290" s="169"/>
      <c r="C290" s="170"/>
      <c r="D290" s="171" t="s">
        <v>71</v>
      </c>
      <c r="E290" s="183" t="s">
        <v>82</v>
      </c>
      <c r="F290" s="183" t="s">
        <v>468</v>
      </c>
      <c r="G290" s="170"/>
      <c r="H290" s="170"/>
      <c r="I290" s="173"/>
      <c r="J290" s="184">
        <f>BK290</f>
        <v>0</v>
      </c>
      <c r="K290" s="170"/>
      <c r="L290" s="175"/>
      <c r="M290" s="176"/>
      <c r="N290" s="177"/>
      <c r="O290" s="177"/>
      <c r="P290" s="178">
        <f>SUM(P291:P316)</f>
        <v>0</v>
      </c>
      <c r="Q290" s="177"/>
      <c r="R290" s="178">
        <f>SUM(R291:R316)</f>
        <v>7.7343576000000009</v>
      </c>
      <c r="S290" s="177"/>
      <c r="T290" s="179">
        <f>SUM(T291:T316)</f>
        <v>0</v>
      </c>
      <c r="AR290" s="180" t="s">
        <v>80</v>
      </c>
      <c r="AT290" s="181" t="s">
        <v>71</v>
      </c>
      <c r="AU290" s="181" t="s">
        <v>80</v>
      </c>
      <c r="AY290" s="180" t="s">
        <v>125</v>
      </c>
      <c r="BK290" s="182">
        <f>SUM(BK291:BK316)</f>
        <v>0</v>
      </c>
    </row>
    <row r="291" spans="1:65" s="2" customFormat="1" ht="33" customHeight="1">
      <c r="A291" s="33"/>
      <c r="B291" s="34"/>
      <c r="C291" s="185" t="s">
        <v>384</v>
      </c>
      <c r="D291" s="185" t="s">
        <v>127</v>
      </c>
      <c r="E291" s="186" t="s">
        <v>470</v>
      </c>
      <c r="F291" s="187" t="s">
        <v>471</v>
      </c>
      <c r="G291" s="188" t="s">
        <v>185</v>
      </c>
      <c r="H291" s="189">
        <v>21</v>
      </c>
      <c r="I291" s="190"/>
      <c r="J291" s="191">
        <f>ROUND(I291*H291,2)</f>
        <v>0</v>
      </c>
      <c r="K291" s="187" t="s">
        <v>131</v>
      </c>
      <c r="L291" s="38"/>
      <c r="M291" s="192" t="s">
        <v>1</v>
      </c>
      <c r="N291" s="193" t="s">
        <v>37</v>
      </c>
      <c r="O291" s="70"/>
      <c r="P291" s="194">
        <f>O291*H291</f>
        <v>0</v>
      </c>
      <c r="Q291" s="194">
        <v>0</v>
      </c>
      <c r="R291" s="194">
        <f>Q291*H291</f>
        <v>0</v>
      </c>
      <c r="S291" s="194">
        <v>0</v>
      </c>
      <c r="T291" s="195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6" t="s">
        <v>132</v>
      </c>
      <c r="AT291" s="196" t="s">
        <v>127</v>
      </c>
      <c r="AU291" s="196" t="s">
        <v>82</v>
      </c>
      <c r="AY291" s="16" t="s">
        <v>125</v>
      </c>
      <c r="BE291" s="197">
        <f>IF(N291="základní",J291,0)</f>
        <v>0</v>
      </c>
      <c r="BF291" s="197">
        <f>IF(N291="snížená",J291,0)</f>
        <v>0</v>
      </c>
      <c r="BG291" s="197">
        <f>IF(N291="zákl. přenesená",J291,0)</f>
        <v>0</v>
      </c>
      <c r="BH291" s="197">
        <f>IF(N291="sníž. přenesená",J291,0)</f>
        <v>0</v>
      </c>
      <c r="BI291" s="197">
        <f>IF(N291="nulová",J291,0)</f>
        <v>0</v>
      </c>
      <c r="BJ291" s="16" t="s">
        <v>80</v>
      </c>
      <c r="BK291" s="197">
        <f>ROUND(I291*H291,2)</f>
        <v>0</v>
      </c>
      <c r="BL291" s="16" t="s">
        <v>132</v>
      </c>
      <c r="BM291" s="196" t="s">
        <v>472</v>
      </c>
    </row>
    <row r="292" spans="1:65" s="2" customFormat="1" ht="28.8">
      <c r="A292" s="33"/>
      <c r="B292" s="34"/>
      <c r="C292" s="35"/>
      <c r="D292" s="198" t="s">
        <v>134</v>
      </c>
      <c r="E292" s="35"/>
      <c r="F292" s="199" t="s">
        <v>473</v>
      </c>
      <c r="G292" s="35"/>
      <c r="H292" s="35"/>
      <c r="I292" s="200"/>
      <c r="J292" s="35"/>
      <c r="K292" s="35"/>
      <c r="L292" s="38"/>
      <c r="M292" s="201"/>
      <c r="N292" s="202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134</v>
      </c>
      <c r="AU292" s="16" t="s">
        <v>82</v>
      </c>
    </row>
    <row r="293" spans="1:65" s="2" customFormat="1" ht="28.8">
      <c r="A293" s="33"/>
      <c r="B293" s="34"/>
      <c r="C293" s="35"/>
      <c r="D293" s="198" t="s">
        <v>136</v>
      </c>
      <c r="E293" s="35"/>
      <c r="F293" s="203" t="s">
        <v>474</v>
      </c>
      <c r="G293" s="35"/>
      <c r="H293" s="35"/>
      <c r="I293" s="200"/>
      <c r="J293" s="35"/>
      <c r="K293" s="35"/>
      <c r="L293" s="38"/>
      <c r="M293" s="201"/>
      <c r="N293" s="202"/>
      <c r="O293" s="70"/>
      <c r="P293" s="70"/>
      <c r="Q293" s="70"/>
      <c r="R293" s="70"/>
      <c r="S293" s="70"/>
      <c r="T293" s="71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136</v>
      </c>
      <c r="AU293" s="16" t="s">
        <v>82</v>
      </c>
    </row>
    <row r="294" spans="1:65" s="13" customFormat="1" ht="10.199999999999999">
      <c r="B294" s="204"/>
      <c r="C294" s="205"/>
      <c r="D294" s="198" t="s">
        <v>138</v>
      </c>
      <c r="E294" s="206" t="s">
        <v>1</v>
      </c>
      <c r="F294" s="207" t="s">
        <v>475</v>
      </c>
      <c r="G294" s="205"/>
      <c r="H294" s="208">
        <v>21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138</v>
      </c>
      <c r="AU294" s="214" t="s">
        <v>82</v>
      </c>
      <c r="AV294" s="13" t="s">
        <v>82</v>
      </c>
      <c r="AW294" s="13" t="s">
        <v>29</v>
      </c>
      <c r="AX294" s="13" t="s">
        <v>80</v>
      </c>
      <c r="AY294" s="214" t="s">
        <v>125</v>
      </c>
    </row>
    <row r="295" spans="1:65" s="2" customFormat="1" ht="24.15" customHeight="1">
      <c r="A295" s="33"/>
      <c r="B295" s="34"/>
      <c r="C295" s="185" t="s">
        <v>391</v>
      </c>
      <c r="D295" s="185" t="s">
        <v>127</v>
      </c>
      <c r="E295" s="186" t="s">
        <v>478</v>
      </c>
      <c r="F295" s="187" t="s">
        <v>479</v>
      </c>
      <c r="G295" s="188" t="s">
        <v>130</v>
      </c>
      <c r="H295" s="189">
        <v>131.12</v>
      </c>
      <c r="I295" s="190"/>
      <c r="J295" s="191">
        <f>ROUND(I295*H295,2)</f>
        <v>0</v>
      </c>
      <c r="K295" s="187" t="s">
        <v>131</v>
      </c>
      <c r="L295" s="38"/>
      <c r="M295" s="192" t="s">
        <v>1</v>
      </c>
      <c r="N295" s="193" t="s">
        <v>37</v>
      </c>
      <c r="O295" s="70"/>
      <c r="P295" s="194">
        <f>O295*H295</f>
        <v>0</v>
      </c>
      <c r="Q295" s="194">
        <v>2.7E-4</v>
      </c>
      <c r="R295" s="194">
        <f>Q295*H295</f>
        <v>3.5402400000000001E-2</v>
      </c>
      <c r="S295" s="194">
        <v>0</v>
      </c>
      <c r="T295" s="195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6" t="s">
        <v>132</v>
      </c>
      <c r="AT295" s="196" t="s">
        <v>127</v>
      </c>
      <c r="AU295" s="196" t="s">
        <v>82</v>
      </c>
      <c r="AY295" s="16" t="s">
        <v>125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6" t="s">
        <v>80</v>
      </c>
      <c r="BK295" s="197">
        <f>ROUND(I295*H295,2)</f>
        <v>0</v>
      </c>
      <c r="BL295" s="16" t="s">
        <v>132</v>
      </c>
      <c r="BM295" s="196" t="s">
        <v>480</v>
      </c>
    </row>
    <row r="296" spans="1:65" s="2" customFormat="1" ht="38.4">
      <c r="A296" s="33"/>
      <c r="B296" s="34"/>
      <c r="C296" s="35"/>
      <c r="D296" s="198" t="s">
        <v>134</v>
      </c>
      <c r="E296" s="35"/>
      <c r="F296" s="199" t="s">
        <v>481</v>
      </c>
      <c r="G296" s="35"/>
      <c r="H296" s="35"/>
      <c r="I296" s="200"/>
      <c r="J296" s="35"/>
      <c r="K296" s="35"/>
      <c r="L296" s="38"/>
      <c r="M296" s="201"/>
      <c r="N296" s="202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134</v>
      </c>
      <c r="AU296" s="16" t="s">
        <v>82</v>
      </c>
    </row>
    <row r="297" spans="1:65" s="13" customFormat="1" ht="20.399999999999999">
      <c r="B297" s="204"/>
      <c r="C297" s="205"/>
      <c r="D297" s="198" t="s">
        <v>138</v>
      </c>
      <c r="E297" s="206" t="s">
        <v>1</v>
      </c>
      <c r="F297" s="207" t="s">
        <v>881</v>
      </c>
      <c r="G297" s="205"/>
      <c r="H297" s="208">
        <v>77.22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138</v>
      </c>
      <c r="AU297" s="214" t="s">
        <v>82</v>
      </c>
      <c r="AV297" s="13" t="s">
        <v>82</v>
      </c>
      <c r="AW297" s="13" t="s">
        <v>29</v>
      </c>
      <c r="AX297" s="13" t="s">
        <v>72</v>
      </c>
      <c r="AY297" s="214" t="s">
        <v>125</v>
      </c>
    </row>
    <row r="298" spans="1:65" s="13" customFormat="1" ht="20.399999999999999">
      <c r="B298" s="204"/>
      <c r="C298" s="205"/>
      <c r="D298" s="198" t="s">
        <v>138</v>
      </c>
      <c r="E298" s="206" t="s">
        <v>1</v>
      </c>
      <c r="F298" s="207" t="s">
        <v>483</v>
      </c>
      <c r="G298" s="205"/>
      <c r="H298" s="208">
        <v>53.9</v>
      </c>
      <c r="I298" s="209"/>
      <c r="J298" s="205"/>
      <c r="K298" s="205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138</v>
      </c>
      <c r="AU298" s="214" t="s">
        <v>82</v>
      </c>
      <c r="AV298" s="13" t="s">
        <v>82</v>
      </c>
      <c r="AW298" s="13" t="s">
        <v>29</v>
      </c>
      <c r="AX298" s="13" t="s">
        <v>72</v>
      </c>
      <c r="AY298" s="214" t="s">
        <v>125</v>
      </c>
    </row>
    <row r="299" spans="1:65" s="14" customFormat="1" ht="10.199999999999999">
      <c r="B299" s="215"/>
      <c r="C299" s="216"/>
      <c r="D299" s="198" t="s">
        <v>138</v>
      </c>
      <c r="E299" s="217" t="s">
        <v>1</v>
      </c>
      <c r="F299" s="218" t="s">
        <v>191</v>
      </c>
      <c r="G299" s="216"/>
      <c r="H299" s="219">
        <v>131.12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138</v>
      </c>
      <c r="AU299" s="225" t="s">
        <v>82</v>
      </c>
      <c r="AV299" s="14" t="s">
        <v>132</v>
      </c>
      <c r="AW299" s="14" t="s">
        <v>29</v>
      </c>
      <c r="AX299" s="14" t="s">
        <v>80</v>
      </c>
      <c r="AY299" s="225" t="s">
        <v>125</v>
      </c>
    </row>
    <row r="300" spans="1:65" s="2" customFormat="1" ht="24.15" customHeight="1">
      <c r="A300" s="33"/>
      <c r="B300" s="34"/>
      <c r="C300" s="226" t="s">
        <v>397</v>
      </c>
      <c r="D300" s="226" t="s">
        <v>319</v>
      </c>
      <c r="E300" s="227" t="s">
        <v>486</v>
      </c>
      <c r="F300" s="228" t="s">
        <v>487</v>
      </c>
      <c r="G300" s="229" t="s">
        <v>130</v>
      </c>
      <c r="H300" s="230">
        <v>155.31200000000001</v>
      </c>
      <c r="I300" s="231"/>
      <c r="J300" s="232">
        <f>ROUND(I300*H300,2)</f>
        <v>0</v>
      </c>
      <c r="K300" s="228" t="s">
        <v>131</v>
      </c>
      <c r="L300" s="233"/>
      <c r="M300" s="234" t="s">
        <v>1</v>
      </c>
      <c r="N300" s="235" t="s">
        <v>37</v>
      </c>
      <c r="O300" s="70"/>
      <c r="P300" s="194">
        <f>O300*H300</f>
        <v>0</v>
      </c>
      <c r="Q300" s="194">
        <v>2.0000000000000001E-4</v>
      </c>
      <c r="R300" s="194">
        <f>Q300*H300</f>
        <v>3.1062400000000004E-2</v>
      </c>
      <c r="S300" s="194">
        <v>0</v>
      </c>
      <c r="T300" s="195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6" t="s">
        <v>182</v>
      </c>
      <c r="AT300" s="196" t="s">
        <v>319</v>
      </c>
      <c r="AU300" s="196" t="s">
        <v>82</v>
      </c>
      <c r="AY300" s="16" t="s">
        <v>125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6" t="s">
        <v>80</v>
      </c>
      <c r="BK300" s="197">
        <f>ROUND(I300*H300,2)</f>
        <v>0</v>
      </c>
      <c r="BL300" s="16" t="s">
        <v>132</v>
      </c>
      <c r="BM300" s="196" t="s">
        <v>488</v>
      </c>
    </row>
    <row r="301" spans="1:65" s="2" customFormat="1" ht="19.2">
      <c r="A301" s="33"/>
      <c r="B301" s="34"/>
      <c r="C301" s="35"/>
      <c r="D301" s="198" t="s">
        <v>134</v>
      </c>
      <c r="E301" s="35"/>
      <c r="F301" s="199" t="s">
        <v>487</v>
      </c>
      <c r="G301" s="35"/>
      <c r="H301" s="35"/>
      <c r="I301" s="200"/>
      <c r="J301" s="35"/>
      <c r="K301" s="35"/>
      <c r="L301" s="38"/>
      <c r="M301" s="201"/>
      <c r="N301" s="202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134</v>
      </c>
      <c r="AU301" s="16" t="s">
        <v>82</v>
      </c>
    </row>
    <row r="302" spans="1:65" s="2" customFormat="1" ht="28.8">
      <c r="A302" s="33"/>
      <c r="B302" s="34"/>
      <c r="C302" s="35"/>
      <c r="D302" s="198" t="s">
        <v>136</v>
      </c>
      <c r="E302" s="35"/>
      <c r="F302" s="203" t="s">
        <v>489</v>
      </c>
      <c r="G302" s="35"/>
      <c r="H302" s="35"/>
      <c r="I302" s="200"/>
      <c r="J302" s="35"/>
      <c r="K302" s="35"/>
      <c r="L302" s="38"/>
      <c r="M302" s="201"/>
      <c r="N302" s="202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136</v>
      </c>
      <c r="AU302" s="16" t="s">
        <v>82</v>
      </c>
    </row>
    <row r="303" spans="1:65" s="13" customFormat="1" ht="10.199999999999999">
      <c r="B303" s="204"/>
      <c r="C303" s="205"/>
      <c r="D303" s="198" t="s">
        <v>138</v>
      </c>
      <c r="E303" s="205"/>
      <c r="F303" s="207" t="s">
        <v>882</v>
      </c>
      <c r="G303" s="205"/>
      <c r="H303" s="208">
        <v>155.31200000000001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138</v>
      </c>
      <c r="AU303" s="214" t="s">
        <v>82</v>
      </c>
      <c r="AV303" s="13" t="s">
        <v>82</v>
      </c>
      <c r="AW303" s="13" t="s">
        <v>4</v>
      </c>
      <c r="AX303" s="13" t="s">
        <v>80</v>
      </c>
      <c r="AY303" s="214" t="s">
        <v>125</v>
      </c>
    </row>
    <row r="304" spans="1:65" s="2" customFormat="1" ht="37.799999999999997" customHeight="1">
      <c r="A304" s="33"/>
      <c r="B304" s="34"/>
      <c r="C304" s="185" t="s">
        <v>403</v>
      </c>
      <c r="D304" s="185" t="s">
        <v>127</v>
      </c>
      <c r="E304" s="186" t="s">
        <v>492</v>
      </c>
      <c r="F304" s="187" t="s">
        <v>493</v>
      </c>
      <c r="G304" s="188" t="s">
        <v>494</v>
      </c>
      <c r="H304" s="189">
        <v>27</v>
      </c>
      <c r="I304" s="190"/>
      <c r="J304" s="191">
        <f>ROUND(I304*H304,2)</f>
        <v>0</v>
      </c>
      <c r="K304" s="187" t="s">
        <v>131</v>
      </c>
      <c r="L304" s="38"/>
      <c r="M304" s="192" t="s">
        <v>1</v>
      </c>
      <c r="N304" s="193" t="s">
        <v>37</v>
      </c>
      <c r="O304" s="70"/>
      <c r="P304" s="194">
        <f>O304*H304</f>
        <v>0</v>
      </c>
      <c r="Q304" s="194">
        <v>0.27844000000000002</v>
      </c>
      <c r="R304" s="194">
        <f>Q304*H304</f>
        <v>7.5178800000000008</v>
      </c>
      <c r="S304" s="194">
        <v>0</v>
      </c>
      <c r="T304" s="195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6" t="s">
        <v>132</v>
      </c>
      <c r="AT304" s="196" t="s">
        <v>127</v>
      </c>
      <c r="AU304" s="196" t="s">
        <v>82</v>
      </c>
      <c r="AY304" s="16" t="s">
        <v>125</v>
      </c>
      <c r="BE304" s="197">
        <f>IF(N304="základní",J304,0)</f>
        <v>0</v>
      </c>
      <c r="BF304" s="197">
        <f>IF(N304="snížená",J304,0)</f>
        <v>0</v>
      </c>
      <c r="BG304" s="197">
        <f>IF(N304="zákl. přenesená",J304,0)</f>
        <v>0</v>
      </c>
      <c r="BH304" s="197">
        <f>IF(N304="sníž. přenesená",J304,0)</f>
        <v>0</v>
      </c>
      <c r="BI304" s="197">
        <f>IF(N304="nulová",J304,0)</f>
        <v>0</v>
      </c>
      <c r="BJ304" s="16" t="s">
        <v>80</v>
      </c>
      <c r="BK304" s="197">
        <f>ROUND(I304*H304,2)</f>
        <v>0</v>
      </c>
      <c r="BL304" s="16" t="s">
        <v>132</v>
      </c>
      <c r="BM304" s="196" t="s">
        <v>495</v>
      </c>
    </row>
    <row r="305" spans="1:65" s="2" customFormat="1" ht="38.4">
      <c r="A305" s="33"/>
      <c r="B305" s="34"/>
      <c r="C305" s="35"/>
      <c r="D305" s="198" t="s">
        <v>134</v>
      </c>
      <c r="E305" s="35"/>
      <c r="F305" s="199" t="s">
        <v>496</v>
      </c>
      <c r="G305" s="35"/>
      <c r="H305" s="35"/>
      <c r="I305" s="200"/>
      <c r="J305" s="35"/>
      <c r="K305" s="35"/>
      <c r="L305" s="38"/>
      <c r="M305" s="201"/>
      <c r="N305" s="202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134</v>
      </c>
      <c r="AU305" s="16" t="s">
        <v>82</v>
      </c>
    </row>
    <row r="306" spans="1:65" s="2" customFormat="1" ht="230.4">
      <c r="A306" s="33"/>
      <c r="B306" s="34"/>
      <c r="C306" s="35"/>
      <c r="D306" s="198" t="s">
        <v>136</v>
      </c>
      <c r="E306" s="35"/>
      <c r="F306" s="203" t="s">
        <v>497</v>
      </c>
      <c r="G306" s="35"/>
      <c r="H306" s="35"/>
      <c r="I306" s="200"/>
      <c r="J306" s="35"/>
      <c r="K306" s="35"/>
      <c r="L306" s="38"/>
      <c r="M306" s="201"/>
      <c r="N306" s="202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136</v>
      </c>
      <c r="AU306" s="16" t="s">
        <v>82</v>
      </c>
    </row>
    <row r="307" spans="1:65" s="13" customFormat="1" ht="10.199999999999999">
      <c r="B307" s="204"/>
      <c r="C307" s="205"/>
      <c r="D307" s="198" t="s">
        <v>138</v>
      </c>
      <c r="E307" s="206" t="s">
        <v>1</v>
      </c>
      <c r="F307" s="207" t="s">
        <v>883</v>
      </c>
      <c r="G307" s="205"/>
      <c r="H307" s="208">
        <v>27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138</v>
      </c>
      <c r="AU307" s="214" t="s">
        <v>82</v>
      </c>
      <c r="AV307" s="13" t="s">
        <v>82</v>
      </c>
      <c r="AW307" s="13" t="s">
        <v>29</v>
      </c>
      <c r="AX307" s="13" t="s">
        <v>80</v>
      </c>
      <c r="AY307" s="214" t="s">
        <v>125</v>
      </c>
    </row>
    <row r="308" spans="1:65" s="2" customFormat="1" ht="24.15" customHeight="1">
      <c r="A308" s="33"/>
      <c r="B308" s="34"/>
      <c r="C308" s="185" t="s">
        <v>408</v>
      </c>
      <c r="D308" s="185" t="s">
        <v>127</v>
      </c>
      <c r="E308" s="186" t="s">
        <v>500</v>
      </c>
      <c r="F308" s="187" t="s">
        <v>501</v>
      </c>
      <c r="G308" s="188" t="s">
        <v>130</v>
      </c>
      <c r="H308" s="189">
        <v>244.4</v>
      </c>
      <c r="I308" s="190"/>
      <c r="J308" s="191">
        <f>ROUND(I308*H308,2)</f>
        <v>0</v>
      </c>
      <c r="K308" s="187" t="s">
        <v>131</v>
      </c>
      <c r="L308" s="38"/>
      <c r="M308" s="192" t="s">
        <v>1</v>
      </c>
      <c r="N308" s="193" t="s">
        <v>37</v>
      </c>
      <c r="O308" s="70"/>
      <c r="P308" s="194">
        <f>O308*H308</f>
        <v>0</v>
      </c>
      <c r="Q308" s="194">
        <v>1.3999999999999999E-4</v>
      </c>
      <c r="R308" s="194">
        <f>Q308*H308</f>
        <v>3.4215999999999996E-2</v>
      </c>
      <c r="S308" s="194">
        <v>0</v>
      </c>
      <c r="T308" s="195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6" t="s">
        <v>132</v>
      </c>
      <c r="AT308" s="196" t="s">
        <v>127</v>
      </c>
      <c r="AU308" s="196" t="s">
        <v>82</v>
      </c>
      <c r="AY308" s="16" t="s">
        <v>125</v>
      </c>
      <c r="BE308" s="197">
        <f>IF(N308="základní",J308,0)</f>
        <v>0</v>
      </c>
      <c r="BF308" s="197">
        <f>IF(N308="snížená",J308,0)</f>
        <v>0</v>
      </c>
      <c r="BG308" s="197">
        <f>IF(N308="zákl. přenesená",J308,0)</f>
        <v>0</v>
      </c>
      <c r="BH308" s="197">
        <f>IF(N308="sníž. přenesená",J308,0)</f>
        <v>0</v>
      </c>
      <c r="BI308" s="197">
        <f>IF(N308="nulová",J308,0)</f>
        <v>0</v>
      </c>
      <c r="BJ308" s="16" t="s">
        <v>80</v>
      </c>
      <c r="BK308" s="197">
        <f>ROUND(I308*H308,2)</f>
        <v>0</v>
      </c>
      <c r="BL308" s="16" t="s">
        <v>132</v>
      </c>
      <c r="BM308" s="196" t="s">
        <v>502</v>
      </c>
    </row>
    <row r="309" spans="1:65" s="2" customFormat="1" ht="28.8">
      <c r="A309" s="33"/>
      <c r="B309" s="34"/>
      <c r="C309" s="35"/>
      <c r="D309" s="198" t="s">
        <v>134</v>
      </c>
      <c r="E309" s="35"/>
      <c r="F309" s="199" t="s">
        <v>503</v>
      </c>
      <c r="G309" s="35"/>
      <c r="H309" s="35"/>
      <c r="I309" s="200"/>
      <c r="J309" s="35"/>
      <c r="K309" s="35"/>
      <c r="L309" s="38"/>
      <c r="M309" s="201"/>
      <c r="N309" s="202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134</v>
      </c>
      <c r="AU309" s="16" t="s">
        <v>82</v>
      </c>
    </row>
    <row r="310" spans="1:65" s="13" customFormat="1" ht="10.199999999999999">
      <c r="B310" s="204"/>
      <c r="C310" s="205"/>
      <c r="D310" s="198" t="s">
        <v>138</v>
      </c>
      <c r="E310" s="206" t="s">
        <v>1</v>
      </c>
      <c r="F310" s="207" t="s">
        <v>884</v>
      </c>
      <c r="G310" s="205"/>
      <c r="H310" s="208">
        <v>180.4</v>
      </c>
      <c r="I310" s="209"/>
      <c r="J310" s="205"/>
      <c r="K310" s="205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138</v>
      </c>
      <c r="AU310" s="214" t="s">
        <v>82</v>
      </c>
      <c r="AV310" s="13" t="s">
        <v>82</v>
      </c>
      <c r="AW310" s="13" t="s">
        <v>29</v>
      </c>
      <c r="AX310" s="13" t="s">
        <v>72</v>
      </c>
      <c r="AY310" s="214" t="s">
        <v>125</v>
      </c>
    </row>
    <row r="311" spans="1:65" s="13" customFormat="1" ht="10.199999999999999">
      <c r="B311" s="204"/>
      <c r="C311" s="205"/>
      <c r="D311" s="198" t="s">
        <v>138</v>
      </c>
      <c r="E311" s="206" t="s">
        <v>1</v>
      </c>
      <c r="F311" s="207" t="s">
        <v>885</v>
      </c>
      <c r="G311" s="205"/>
      <c r="H311" s="208">
        <v>64</v>
      </c>
      <c r="I311" s="209"/>
      <c r="J311" s="205"/>
      <c r="K311" s="205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138</v>
      </c>
      <c r="AU311" s="214" t="s">
        <v>82</v>
      </c>
      <c r="AV311" s="13" t="s">
        <v>82</v>
      </c>
      <c r="AW311" s="13" t="s">
        <v>29</v>
      </c>
      <c r="AX311" s="13" t="s">
        <v>72</v>
      </c>
      <c r="AY311" s="214" t="s">
        <v>125</v>
      </c>
    </row>
    <row r="312" spans="1:65" s="14" customFormat="1" ht="10.199999999999999">
      <c r="B312" s="215"/>
      <c r="C312" s="216"/>
      <c r="D312" s="198" t="s">
        <v>138</v>
      </c>
      <c r="E312" s="217" t="s">
        <v>1</v>
      </c>
      <c r="F312" s="218" t="s">
        <v>191</v>
      </c>
      <c r="G312" s="216"/>
      <c r="H312" s="219">
        <v>244.4</v>
      </c>
      <c r="I312" s="220"/>
      <c r="J312" s="216"/>
      <c r="K312" s="216"/>
      <c r="L312" s="221"/>
      <c r="M312" s="222"/>
      <c r="N312" s="223"/>
      <c r="O312" s="223"/>
      <c r="P312" s="223"/>
      <c r="Q312" s="223"/>
      <c r="R312" s="223"/>
      <c r="S312" s="223"/>
      <c r="T312" s="224"/>
      <c r="AT312" s="225" t="s">
        <v>138</v>
      </c>
      <c r="AU312" s="225" t="s">
        <v>82</v>
      </c>
      <c r="AV312" s="14" t="s">
        <v>132</v>
      </c>
      <c r="AW312" s="14" t="s">
        <v>29</v>
      </c>
      <c r="AX312" s="14" t="s">
        <v>80</v>
      </c>
      <c r="AY312" s="225" t="s">
        <v>125</v>
      </c>
    </row>
    <row r="313" spans="1:65" s="2" customFormat="1" ht="24.15" customHeight="1">
      <c r="A313" s="33"/>
      <c r="B313" s="34"/>
      <c r="C313" s="226" t="s">
        <v>415</v>
      </c>
      <c r="D313" s="226" t="s">
        <v>319</v>
      </c>
      <c r="E313" s="227" t="s">
        <v>507</v>
      </c>
      <c r="F313" s="228" t="s">
        <v>508</v>
      </c>
      <c r="G313" s="229" t="s">
        <v>130</v>
      </c>
      <c r="H313" s="230">
        <v>289.49200000000002</v>
      </c>
      <c r="I313" s="231"/>
      <c r="J313" s="232">
        <f>ROUND(I313*H313,2)</f>
        <v>0</v>
      </c>
      <c r="K313" s="228" t="s">
        <v>131</v>
      </c>
      <c r="L313" s="233"/>
      <c r="M313" s="234" t="s">
        <v>1</v>
      </c>
      <c r="N313" s="235" t="s">
        <v>37</v>
      </c>
      <c r="O313" s="70"/>
      <c r="P313" s="194">
        <f>O313*H313</f>
        <v>0</v>
      </c>
      <c r="Q313" s="194">
        <v>4.0000000000000002E-4</v>
      </c>
      <c r="R313" s="194">
        <f>Q313*H313</f>
        <v>0.11579680000000002</v>
      </c>
      <c r="S313" s="194">
        <v>0</v>
      </c>
      <c r="T313" s="195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6" t="s">
        <v>182</v>
      </c>
      <c r="AT313" s="196" t="s">
        <v>319</v>
      </c>
      <c r="AU313" s="196" t="s">
        <v>82</v>
      </c>
      <c r="AY313" s="16" t="s">
        <v>125</v>
      </c>
      <c r="BE313" s="197">
        <f>IF(N313="základní",J313,0)</f>
        <v>0</v>
      </c>
      <c r="BF313" s="197">
        <f>IF(N313="snížená",J313,0)</f>
        <v>0</v>
      </c>
      <c r="BG313" s="197">
        <f>IF(N313="zákl. přenesená",J313,0)</f>
        <v>0</v>
      </c>
      <c r="BH313" s="197">
        <f>IF(N313="sníž. přenesená",J313,0)</f>
        <v>0</v>
      </c>
      <c r="BI313" s="197">
        <f>IF(N313="nulová",J313,0)</f>
        <v>0</v>
      </c>
      <c r="BJ313" s="16" t="s">
        <v>80</v>
      </c>
      <c r="BK313" s="197">
        <f>ROUND(I313*H313,2)</f>
        <v>0</v>
      </c>
      <c r="BL313" s="16" t="s">
        <v>132</v>
      </c>
      <c r="BM313" s="196" t="s">
        <v>509</v>
      </c>
    </row>
    <row r="314" spans="1:65" s="2" customFormat="1" ht="19.2">
      <c r="A314" s="33"/>
      <c r="B314" s="34"/>
      <c r="C314" s="35"/>
      <c r="D314" s="198" t="s">
        <v>134</v>
      </c>
      <c r="E314" s="35"/>
      <c r="F314" s="199" t="s">
        <v>508</v>
      </c>
      <c r="G314" s="35"/>
      <c r="H314" s="35"/>
      <c r="I314" s="200"/>
      <c r="J314" s="35"/>
      <c r="K314" s="35"/>
      <c r="L314" s="38"/>
      <c r="M314" s="201"/>
      <c r="N314" s="202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134</v>
      </c>
      <c r="AU314" s="16" t="s">
        <v>82</v>
      </c>
    </row>
    <row r="315" spans="1:65" s="2" customFormat="1" ht="67.2">
      <c r="A315" s="33"/>
      <c r="B315" s="34"/>
      <c r="C315" s="35"/>
      <c r="D315" s="198" t="s">
        <v>136</v>
      </c>
      <c r="E315" s="35"/>
      <c r="F315" s="203" t="s">
        <v>510</v>
      </c>
      <c r="G315" s="35"/>
      <c r="H315" s="35"/>
      <c r="I315" s="200"/>
      <c r="J315" s="35"/>
      <c r="K315" s="35"/>
      <c r="L315" s="38"/>
      <c r="M315" s="201"/>
      <c r="N315" s="202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136</v>
      </c>
      <c r="AU315" s="16" t="s">
        <v>82</v>
      </c>
    </row>
    <row r="316" spans="1:65" s="13" customFormat="1" ht="10.199999999999999">
      <c r="B316" s="204"/>
      <c r="C316" s="205"/>
      <c r="D316" s="198" t="s">
        <v>138</v>
      </c>
      <c r="E316" s="205"/>
      <c r="F316" s="207" t="s">
        <v>886</v>
      </c>
      <c r="G316" s="205"/>
      <c r="H316" s="208">
        <v>289.49200000000002</v>
      </c>
      <c r="I316" s="209"/>
      <c r="J316" s="205"/>
      <c r="K316" s="205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138</v>
      </c>
      <c r="AU316" s="214" t="s">
        <v>82</v>
      </c>
      <c r="AV316" s="13" t="s">
        <v>82</v>
      </c>
      <c r="AW316" s="13" t="s">
        <v>4</v>
      </c>
      <c r="AX316" s="13" t="s">
        <v>80</v>
      </c>
      <c r="AY316" s="214" t="s">
        <v>125</v>
      </c>
    </row>
    <row r="317" spans="1:65" s="12" customFormat="1" ht="22.8" customHeight="1">
      <c r="B317" s="169"/>
      <c r="C317" s="170"/>
      <c r="D317" s="171" t="s">
        <v>71</v>
      </c>
      <c r="E317" s="183" t="s">
        <v>160</v>
      </c>
      <c r="F317" s="183" t="s">
        <v>512</v>
      </c>
      <c r="G317" s="170"/>
      <c r="H317" s="170"/>
      <c r="I317" s="173"/>
      <c r="J317" s="184">
        <f>BK317</f>
        <v>0</v>
      </c>
      <c r="K317" s="170"/>
      <c r="L317" s="175"/>
      <c r="M317" s="176"/>
      <c r="N317" s="177"/>
      <c r="O317" s="177"/>
      <c r="P317" s="178">
        <f>SUM(P318:P365)</f>
        <v>0</v>
      </c>
      <c r="Q317" s="177"/>
      <c r="R317" s="178">
        <f>SUM(R318:R365)</f>
        <v>13.558499999999999</v>
      </c>
      <c r="S317" s="177"/>
      <c r="T317" s="179">
        <f>SUM(T318:T365)</f>
        <v>0</v>
      </c>
      <c r="AR317" s="180" t="s">
        <v>80</v>
      </c>
      <c r="AT317" s="181" t="s">
        <v>71</v>
      </c>
      <c r="AU317" s="181" t="s">
        <v>80</v>
      </c>
      <c r="AY317" s="180" t="s">
        <v>125</v>
      </c>
      <c r="BK317" s="182">
        <f>SUM(BK318:BK365)</f>
        <v>0</v>
      </c>
    </row>
    <row r="318" spans="1:65" s="2" customFormat="1" ht="24.15" customHeight="1">
      <c r="A318" s="33"/>
      <c r="B318" s="34"/>
      <c r="C318" s="185" t="s">
        <v>421</v>
      </c>
      <c r="D318" s="185" t="s">
        <v>127</v>
      </c>
      <c r="E318" s="186" t="s">
        <v>514</v>
      </c>
      <c r="F318" s="187" t="s">
        <v>515</v>
      </c>
      <c r="G318" s="188" t="s">
        <v>130</v>
      </c>
      <c r="H318" s="189">
        <v>259.05</v>
      </c>
      <c r="I318" s="190"/>
      <c r="J318" s="191">
        <f>ROUND(I318*H318,2)</f>
        <v>0</v>
      </c>
      <c r="K318" s="187" t="s">
        <v>131</v>
      </c>
      <c r="L318" s="38"/>
      <c r="M318" s="192" t="s">
        <v>1</v>
      </c>
      <c r="N318" s="193" t="s">
        <v>37</v>
      </c>
      <c r="O318" s="70"/>
      <c r="P318" s="194">
        <f>O318*H318</f>
        <v>0</v>
      </c>
      <c r="Q318" s="194">
        <v>0</v>
      </c>
      <c r="R318" s="194">
        <f>Q318*H318</f>
        <v>0</v>
      </c>
      <c r="S318" s="194">
        <v>0</v>
      </c>
      <c r="T318" s="195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6" t="s">
        <v>132</v>
      </c>
      <c r="AT318" s="196" t="s">
        <v>127</v>
      </c>
      <c r="AU318" s="196" t="s">
        <v>82</v>
      </c>
      <c r="AY318" s="16" t="s">
        <v>125</v>
      </c>
      <c r="BE318" s="197">
        <f>IF(N318="základní",J318,0)</f>
        <v>0</v>
      </c>
      <c r="BF318" s="197">
        <f>IF(N318="snížená",J318,0)</f>
        <v>0</v>
      </c>
      <c r="BG318" s="197">
        <f>IF(N318="zákl. přenesená",J318,0)</f>
        <v>0</v>
      </c>
      <c r="BH318" s="197">
        <f>IF(N318="sníž. přenesená",J318,0)</f>
        <v>0</v>
      </c>
      <c r="BI318" s="197">
        <f>IF(N318="nulová",J318,0)</f>
        <v>0</v>
      </c>
      <c r="BJ318" s="16" t="s">
        <v>80</v>
      </c>
      <c r="BK318" s="197">
        <f>ROUND(I318*H318,2)</f>
        <v>0</v>
      </c>
      <c r="BL318" s="16" t="s">
        <v>132</v>
      </c>
      <c r="BM318" s="196" t="s">
        <v>516</v>
      </c>
    </row>
    <row r="319" spans="1:65" s="2" customFormat="1" ht="28.8">
      <c r="A319" s="33"/>
      <c r="B319" s="34"/>
      <c r="C319" s="35"/>
      <c r="D319" s="198" t="s">
        <v>134</v>
      </c>
      <c r="E319" s="35"/>
      <c r="F319" s="199" t="s">
        <v>517</v>
      </c>
      <c r="G319" s="35"/>
      <c r="H319" s="35"/>
      <c r="I319" s="200"/>
      <c r="J319" s="35"/>
      <c r="K319" s="35"/>
      <c r="L319" s="38"/>
      <c r="M319" s="201"/>
      <c r="N319" s="202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134</v>
      </c>
      <c r="AU319" s="16" t="s">
        <v>82</v>
      </c>
    </row>
    <row r="320" spans="1:65" s="2" customFormat="1" ht="163.19999999999999">
      <c r="A320" s="33"/>
      <c r="B320" s="34"/>
      <c r="C320" s="35"/>
      <c r="D320" s="198" t="s">
        <v>136</v>
      </c>
      <c r="E320" s="35"/>
      <c r="F320" s="203" t="s">
        <v>518</v>
      </c>
      <c r="G320" s="35"/>
      <c r="H320" s="35"/>
      <c r="I320" s="200"/>
      <c r="J320" s="35"/>
      <c r="K320" s="35"/>
      <c r="L320" s="38"/>
      <c r="M320" s="201"/>
      <c r="N320" s="202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136</v>
      </c>
      <c r="AU320" s="16" t="s">
        <v>82</v>
      </c>
    </row>
    <row r="321" spans="1:65" s="13" customFormat="1" ht="10.199999999999999">
      <c r="B321" s="204"/>
      <c r="C321" s="205"/>
      <c r="D321" s="198" t="s">
        <v>138</v>
      </c>
      <c r="E321" s="206" t="s">
        <v>1</v>
      </c>
      <c r="F321" s="207" t="s">
        <v>887</v>
      </c>
      <c r="G321" s="205"/>
      <c r="H321" s="208">
        <v>149.4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138</v>
      </c>
      <c r="AU321" s="214" t="s">
        <v>82</v>
      </c>
      <c r="AV321" s="13" t="s">
        <v>82</v>
      </c>
      <c r="AW321" s="13" t="s">
        <v>29</v>
      </c>
      <c r="AX321" s="13" t="s">
        <v>72</v>
      </c>
      <c r="AY321" s="214" t="s">
        <v>125</v>
      </c>
    </row>
    <row r="322" spans="1:65" s="13" customFormat="1" ht="10.199999999999999">
      <c r="B322" s="204"/>
      <c r="C322" s="205"/>
      <c r="D322" s="198" t="s">
        <v>138</v>
      </c>
      <c r="E322" s="206" t="s">
        <v>1</v>
      </c>
      <c r="F322" s="207" t="s">
        <v>888</v>
      </c>
      <c r="G322" s="205"/>
      <c r="H322" s="208">
        <v>31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138</v>
      </c>
      <c r="AU322" s="214" t="s">
        <v>82</v>
      </c>
      <c r="AV322" s="13" t="s">
        <v>82</v>
      </c>
      <c r="AW322" s="13" t="s">
        <v>29</v>
      </c>
      <c r="AX322" s="13" t="s">
        <v>72</v>
      </c>
      <c r="AY322" s="214" t="s">
        <v>125</v>
      </c>
    </row>
    <row r="323" spans="1:65" s="14" customFormat="1" ht="10.199999999999999">
      <c r="B323" s="215"/>
      <c r="C323" s="216"/>
      <c r="D323" s="198" t="s">
        <v>138</v>
      </c>
      <c r="E323" s="217" t="s">
        <v>1</v>
      </c>
      <c r="F323" s="218" t="s">
        <v>191</v>
      </c>
      <c r="G323" s="216"/>
      <c r="H323" s="219">
        <v>180.4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138</v>
      </c>
      <c r="AU323" s="225" t="s">
        <v>82</v>
      </c>
      <c r="AV323" s="14" t="s">
        <v>132</v>
      </c>
      <c r="AW323" s="14" t="s">
        <v>29</v>
      </c>
      <c r="AX323" s="14" t="s">
        <v>72</v>
      </c>
      <c r="AY323" s="225" t="s">
        <v>125</v>
      </c>
    </row>
    <row r="324" spans="1:65" s="13" customFormat="1" ht="20.399999999999999">
      <c r="B324" s="204"/>
      <c r="C324" s="205"/>
      <c r="D324" s="198" t="s">
        <v>138</v>
      </c>
      <c r="E324" s="206" t="s">
        <v>1</v>
      </c>
      <c r="F324" s="207" t="s">
        <v>889</v>
      </c>
      <c r="G324" s="205"/>
      <c r="H324" s="208">
        <v>78.650000000000006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138</v>
      </c>
      <c r="AU324" s="214" t="s">
        <v>82</v>
      </c>
      <c r="AV324" s="13" t="s">
        <v>82</v>
      </c>
      <c r="AW324" s="13" t="s">
        <v>29</v>
      </c>
      <c r="AX324" s="13" t="s">
        <v>72</v>
      </c>
      <c r="AY324" s="214" t="s">
        <v>125</v>
      </c>
    </row>
    <row r="325" spans="1:65" s="13" customFormat="1" ht="10.199999999999999">
      <c r="B325" s="204"/>
      <c r="C325" s="205"/>
      <c r="D325" s="198" t="s">
        <v>138</v>
      </c>
      <c r="E325" s="206" t="s">
        <v>1</v>
      </c>
      <c r="F325" s="207" t="s">
        <v>890</v>
      </c>
      <c r="G325" s="205"/>
      <c r="H325" s="208">
        <v>259.05</v>
      </c>
      <c r="I325" s="209"/>
      <c r="J325" s="205"/>
      <c r="K325" s="205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138</v>
      </c>
      <c r="AU325" s="214" t="s">
        <v>82</v>
      </c>
      <c r="AV325" s="13" t="s">
        <v>82</v>
      </c>
      <c r="AW325" s="13" t="s">
        <v>29</v>
      </c>
      <c r="AX325" s="13" t="s">
        <v>80</v>
      </c>
      <c r="AY325" s="214" t="s">
        <v>125</v>
      </c>
    </row>
    <row r="326" spans="1:65" s="2" customFormat="1" ht="24.15" customHeight="1">
      <c r="A326" s="33"/>
      <c r="B326" s="34"/>
      <c r="C326" s="185" t="s">
        <v>426</v>
      </c>
      <c r="D326" s="185" t="s">
        <v>127</v>
      </c>
      <c r="E326" s="186" t="s">
        <v>524</v>
      </c>
      <c r="F326" s="187" t="s">
        <v>525</v>
      </c>
      <c r="G326" s="188" t="s">
        <v>130</v>
      </c>
      <c r="H326" s="189">
        <v>160.1</v>
      </c>
      <c r="I326" s="190"/>
      <c r="J326" s="191">
        <f>ROUND(I326*H326,2)</f>
        <v>0</v>
      </c>
      <c r="K326" s="187" t="s">
        <v>131</v>
      </c>
      <c r="L326" s="38"/>
      <c r="M326" s="192" t="s">
        <v>1</v>
      </c>
      <c r="N326" s="193" t="s">
        <v>37</v>
      </c>
      <c r="O326" s="70"/>
      <c r="P326" s="194">
        <f>O326*H326</f>
        <v>0</v>
      </c>
      <c r="Q326" s="194">
        <v>0</v>
      </c>
      <c r="R326" s="194">
        <f>Q326*H326</f>
        <v>0</v>
      </c>
      <c r="S326" s="194">
        <v>0</v>
      </c>
      <c r="T326" s="195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6" t="s">
        <v>132</v>
      </c>
      <c r="AT326" s="196" t="s">
        <v>127</v>
      </c>
      <c r="AU326" s="196" t="s">
        <v>82</v>
      </c>
      <c r="AY326" s="16" t="s">
        <v>125</v>
      </c>
      <c r="BE326" s="197">
        <f>IF(N326="základní",J326,0)</f>
        <v>0</v>
      </c>
      <c r="BF326" s="197">
        <f>IF(N326="snížená",J326,0)</f>
        <v>0</v>
      </c>
      <c r="BG326" s="197">
        <f>IF(N326="zákl. přenesená",J326,0)</f>
        <v>0</v>
      </c>
      <c r="BH326" s="197">
        <f>IF(N326="sníž. přenesená",J326,0)</f>
        <v>0</v>
      </c>
      <c r="BI326" s="197">
        <f>IF(N326="nulová",J326,0)</f>
        <v>0</v>
      </c>
      <c r="BJ326" s="16" t="s">
        <v>80</v>
      </c>
      <c r="BK326" s="197">
        <f>ROUND(I326*H326,2)</f>
        <v>0</v>
      </c>
      <c r="BL326" s="16" t="s">
        <v>132</v>
      </c>
      <c r="BM326" s="196" t="s">
        <v>526</v>
      </c>
    </row>
    <row r="327" spans="1:65" s="2" customFormat="1" ht="19.2">
      <c r="A327" s="33"/>
      <c r="B327" s="34"/>
      <c r="C327" s="35"/>
      <c r="D327" s="198" t="s">
        <v>134</v>
      </c>
      <c r="E327" s="35"/>
      <c r="F327" s="199" t="s">
        <v>527</v>
      </c>
      <c r="G327" s="35"/>
      <c r="H327" s="35"/>
      <c r="I327" s="200"/>
      <c r="J327" s="35"/>
      <c r="K327" s="35"/>
      <c r="L327" s="38"/>
      <c r="M327" s="201"/>
      <c r="N327" s="202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134</v>
      </c>
      <c r="AU327" s="16" t="s">
        <v>82</v>
      </c>
    </row>
    <row r="328" spans="1:65" s="2" customFormat="1" ht="48">
      <c r="A328" s="33"/>
      <c r="B328" s="34"/>
      <c r="C328" s="35"/>
      <c r="D328" s="198" t="s">
        <v>136</v>
      </c>
      <c r="E328" s="35"/>
      <c r="F328" s="203" t="s">
        <v>528</v>
      </c>
      <c r="G328" s="35"/>
      <c r="H328" s="35"/>
      <c r="I328" s="200"/>
      <c r="J328" s="35"/>
      <c r="K328" s="35"/>
      <c r="L328" s="38"/>
      <c r="M328" s="201"/>
      <c r="N328" s="202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136</v>
      </c>
      <c r="AU328" s="16" t="s">
        <v>82</v>
      </c>
    </row>
    <row r="329" spans="1:65" s="13" customFormat="1" ht="10.199999999999999">
      <c r="B329" s="204"/>
      <c r="C329" s="205"/>
      <c r="D329" s="198" t="s">
        <v>138</v>
      </c>
      <c r="E329" s="206" t="s">
        <v>1</v>
      </c>
      <c r="F329" s="207" t="s">
        <v>891</v>
      </c>
      <c r="G329" s="205"/>
      <c r="H329" s="208">
        <v>131.1</v>
      </c>
      <c r="I329" s="209"/>
      <c r="J329" s="205"/>
      <c r="K329" s="205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138</v>
      </c>
      <c r="AU329" s="214" t="s">
        <v>82</v>
      </c>
      <c r="AV329" s="13" t="s">
        <v>82</v>
      </c>
      <c r="AW329" s="13" t="s">
        <v>29</v>
      </c>
      <c r="AX329" s="13" t="s">
        <v>72</v>
      </c>
      <c r="AY329" s="214" t="s">
        <v>125</v>
      </c>
    </row>
    <row r="330" spans="1:65" s="13" customFormat="1" ht="10.199999999999999">
      <c r="B330" s="204"/>
      <c r="C330" s="205"/>
      <c r="D330" s="198" t="s">
        <v>138</v>
      </c>
      <c r="E330" s="206" t="s">
        <v>1</v>
      </c>
      <c r="F330" s="207" t="s">
        <v>892</v>
      </c>
      <c r="G330" s="205"/>
      <c r="H330" s="208">
        <v>29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138</v>
      </c>
      <c r="AU330" s="214" t="s">
        <v>82</v>
      </c>
      <c r="AV330" s="13" t="s">
        <v>82</v>
      </c>
      <c r="AW330" s="13" t="s">
        <v>29</v>
      </c>
      <c r="AX330" s="13" t="s">
        <v>72</v>
      </c>
      <c r="AY330" s="214" t="s">
        <v>125</v>
      </c>
    </row>
    <row r="331" spans="1:65" s="14" customFormat="1" ht="10.199999999999999">
      <c r="B331" s="215"/>
      <c r="C331" s="216"/>
      <c r="D331" s="198" t="s">
        <v>138</v>
      </c>
      <c r="E331" s="217" t="s">
        <v>1</v>
      </c>
      <c r="F331" s="218" t="s">
        <v>191</v>
      </c>
      <c r="G331" s="216"/>
      <c r="H331" s="219">
        <v>160.1</v>
      </c>
      <c r="I331" s="220"/>
      <c r="J331" s="216"/>
      <c r="K331" s="216"/>
      <c r="L331" s="221"/>
      <c r="M331" s="222"/>
      <c r="N331" s="223"/>
      <c r="O331" s="223"/>
      <c r="P331" s="223"/>
      <c r="Q331" s="223"/>
      <c r="R331" s="223"/>
      <c r="S331" s="223"/>
      <c r="T331" s="224"/>
      <c r="AT331" s="225" t="s">
        <v>138</v>
      </c>
      <c r="AU331" s="225" t="s">
        <v>82</v>
      </c>
      <c r="AV331" s="14" t="s">
        <v>132</v>
      </c>
      <c r="AW331" s="14" t="s">
        <v>29</v>
      </c>
      <c r="AX331" s="14" t="s">
        <v>80</v>
      </c>
      <c r="AY331" s="225" t="s">
        <v>125</v>
      </c>
    </row>
    <row r="332" spans="1:65" s="2" customFormat="1" ht="24.15" customHeight="1">
      <c r="A332" s="33"/>
      <c r="B332" s="34"/>
      <c r="C332" s="185" t="s">
        <v>431</v>
      </c>
      <c r="D332" s="185" t="s">
        <v>127</v>
      </c>
      <c r="E332" s="186" t="s">
        <v>532</v>
      </c>
      <c r="F332" s="187" t="s">
        <v>533</v>
      </c>
      <c r="G332" s="188" t="s">
        <v>130</v>
      </c>
      <c r="H332" s="189">
        <v>180.4</v>
      </c>
      <c r="I332" s="190"/>
      <c r="J332" s="191">
        <f>ROUND(I332*H332,2)</f>
        <v>0</v>
      </c>
      <c r="K332" s="187" t="s">
        <v>131</v>
      </c>
      <c r="L332" s="38"/>
      <c r="M332" s="192" t="s">
        <v>1</v>
      </c>
      <c r="N332" s="193" t="s">
        <v>37</v>
      </c>
      <c r="O332" s="70"/>
      <c r="P332" s="194">
        <f>O332*H332</f>
        <v>0</v>
      </c>
      <c r="Q332" s="194">
        <v>0</v>
      </c>
      <c r="R332" s="194">
        <f>Q332*H332</f>
        <v>0</v>
      </c>
      <c r="S332" s="194">
        <v>0</v>
      </c>
      <c r="T332" s="195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6" t="s">
        <v>132</v>
      </c>
      <c r="AT332" s="196" t="s">
        <v>127</v>
      </c>
      <c r="AU332" s="196" t="s">
        <v>82</v>
      </c>
      <c r="AY332" s="16" t="s">
        <v>125</v>
      </c>
      <c r="BE332" s="197">
        <f>IF(N332="základní",J332,0)</f>
        <v>0</v>
      </c>
      <c r="BF332" s="197">
        <f>IF(N332="snížená",J332,0)</f>
        <v>0</v>
      </c>
      <c r="BG332" s="197">
        <f>IF(N332="zákl. přenesená",J332,0)</f>
        <v>0</v>
      </c>
      <c r="BH332" s="197">
        <f>IF(N332="sníž. přenesená",J332,0)</f>
        <v>0</v>
      </c>
      <c r="BI332" s="197">
        <f>IF(N332="nulová",J332,0)</f>
        <v>0</v>
      </c>
      <c r="BJ332" s="16" t="s">
        <v>80</v>
      </c>
      <c r="BK332" s="197">
        <f>ROUND(I332*H332,2)</f>
        <v>0</v>
      </c>
      <c r="BL332" s="16" t="s">
        <v>132</v>
      </c>
      <c r="BM332" s="196" t="s">
        <v>534</v>
      </c>
    </row>
    <row r="333" spans="1:65" s="2" customFormat="1" ht="19.2">
      <c r="A333" s="33"/>
      <c r="B333" s="34"/>
      <c r="C333" s="35"/>
      <c r="D333" s="198" t="s">
        <v>134</v>
      </c>
      <c r="E333" s="35"/>
      <c r="F333" s="199" t="s">
        <v>535</v>
      </c>
      <c r="G333" s="35"/>
      <c r="H333" s="35"/>
      <c r="I333" s="200"/>
      <c r="J333" s="35"/>
      <c r="K333" s="35"/>
      <c r="L333" s="38"/>
      <c r="M333" s="201"/>
      <c r="N333" s="202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134</v>
      </c>
      <c r="AU333" s="16" t="s">
        <v>82</v>
      </c>
    </row>
    <row r="334" spans="1:65" s="2" customFormat="1" ht="48">
      <c r="A334" s="33"/>
      <c r="B334" s="34"/>
      <c r="C334" s="35"/>
      <c r="D334" s="198" t="s">
        <v>136</v>
      </c>
      <c r="E334" s="35"/>
      <c r="F334" s="203" t="s">
        <v>536</v>
      </c>
      <c r="G334" s="35"/>
      <c r="H334" s="35"/>
      <c r="I334" s="200"/>
      <c r="J334" s="35"/>
      <c r="K334" s="35"/>
      <c r="L334" s="38"/>
      <c r="M334" s="201"/>
      <c r="N334" s="202"/>
      <c r="O334" s="70"/>
      <c r="P334" s="70"/>
      <c r="Q334" s="70"/>
      <c r="R334" s="70"/>
      <c r="S334" s="70"/>
      <c r="T334" s="71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136</v>
      </c>
      <c r="AU334" s="16" t="s">
        <v>82</v>
      </c>
    </row>
    <row r="335" spans="1:65" s="13" customFormat="1" ht="10.199999999999999">
      <c r="B335" s="204"/>
      <c r="C335" s="205"/>
      <c r="D335" s="198" t="s">
        <v>138</v>
      </c>
      <c r="E335" s="206" t="s">
        <v>1</v>
      </c>
      <c r="F335" s="207" t="s">
        <v>893</v>
      </c>
      <c r="G335" s="205"/>
      <c r="H335" s="208">
        <v>149.4</v>
      </c>
      <c r="I335" s="209"/>
      <c r="J335" s="205"/>
      <c r="K335" s="205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138</v>
      </c>
      <c r="AU335" s="214" t="s">
        <v>82</v>
      </c>
      <c r="AV335" s="13" t="s">
        <v>82</v>
      </c>
      <c r="AW335" s="13" t="s">
        <v>29</v>
      </c>
      <c r="AX335" s="13" t="s">
        <v>72</v>
      </c>
      <c r="AY335" s="214" t="s">
        <v>125</v>
      </c>
    </row>
    <row r="336" spans="1:65" s="13" customFormat="1" ht="10.199999999999999">
      <c r="B336" s="204"/>
      <c r="C336" s="205"/>
      <c r="D336" s="198" t="s">
        <v>138</v>
      </c>
      <c r="E336" s="206" t="s">
        <v>1</v>
      </c>
      <c r="F336" s="207" t="s">
        <v>894</v>
      </c>
      <c r="G336" s="205"/>
      <c r="H336" s="208">
        <v>31</v>
      </c>
      <c r="I336" s="209"/>
      <c r="J336" s="205"/>
      <c r="K336" s="205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138</v>
      </c>
      <c r="AU336" s="214" t="s">
        <v>82</v>
      </c>
      <c r="AV336" s="13" t="s">
        <v>82</v>
      </c>
      <c r="AW336" s="13" t="s">
        <v>29</v>
      </c>
      <c r="AX336" s="13" t="s">
        <v>72</v>
      </c>
      <c r="AY336" s="214" t="s">
        <v>125</v>
      </c>
    </row>
    <row r="337" spans="1:65" s="14" customFormat="1" ht="10.199999999999999">
      <c r="B337" s="215"/>
      <c r="C337" s="216"/>
      <c r="D337" s="198" t="s">
        <v>138</v>
      </c>
      <c r="E337" s="217" t="s">
        <v>1</v>
      </c>
      <c r="F337" s="218" t="s">
        <v>191</v>
      </c>
      <c r="G337" s="216"/>
      <c r="H337" s="219">
        <v>180.4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138</v>
      </c>
      <c r="AU337" s="225" t="s">
        <v>82</v>
      </c>
      <c r="AV337" s="14" t="s">
        <v>132</v>
      </c>
      <c r="AW337" s="14" t="s">
        <v>29</v>
      </c>
      <c r="AX337" s="14" t="s">
        <v>80</v>
      </c>
      <c r="AY337" s="225" t="s">
        <v>125</v>
      </c>
    </row>
    <row r="338" spans="1:65" s="2" customFormat="1" ht="16.5" customHeight="1">
      <c r="A338" s="33"/>
      <c r="B338" s="34"/>
      <c r="C338" s="185" t="s">
        <v>438</v>
      </c>
      <c r="D338" s="185" t="s">
        <v>127</v>
      </c>
      <c r="E338" s="186" t="s">
        <v>540</v>
      </c>
      <c r="F338" s="187" t="s">
        <v>541</v>
      </c>
      <c r="G338" s="188" t="s">
        <v>130</v>
      </c>
      <c r="H338" s="189">
        <v>39.299999999999997</v>
      </c>
      <c r="I338" s="190"/>
      <c r="J338" s="191">
        <f>ROUND(I338*H338,2)</f>
        <v>0</v>
      </c>
      <c r="K338" s="187" t="s">
        <v>131</v>
      </c>
      <c r="L338" s="38"/>
      <c r="M338" s="192" t="s">
        <v>1</v>
      </c>
      <c r="N338" s="193" t="s">
        <v>37</v>
      </c>
      <c r="O338" s="70"/>
      <c r="P338" s="194">
        <f>O338*H338</f>
        <v>0</v>
      </c>
      <c r="Q338" s="194">
        <v>0.34499999999999997</v>
      </c>
      <c r="R338" s="194">
        <f>Q338*H338</f>
        <v>13.558499999999999</v>
      </c>
      <c r="S338" s="194">
        <v>0</v>
      </c>
      <c r="T338" s="195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6" t="s">
        <v>132</v>
      </c>
      <c r="AT338" s="196" t="s">
        <v>127</v>
      </c>
      <c r="AU338" s="196" t="s">
        <v>82</v>
      </c>
      <c r="AY338" s="16" t="s">
        <v>125</v>
      </c>
      <c r="BE338" s="197">
        <f>IF(N338="základní",J338,0)</f>
        <v>0</v>
      </c>
      <c r="BF338" s="197">
        <f>IF(N338="snížená",J338,0)</f>
        <v>0</v>
      </c>
      <c r="BG338" s="197">
        <f>IF(N338="zákl. přenesená",J338,0)</f>
        <v>0</v>
      </c>
      <c r="BH338" s="197">
        <f>IF(N338="sníž. přenesená",J338,0)</f>
        <v>0</v>
      </c>
      <c r="BI338" s="197">
        <f>IF(N338="nulová",J338,0)</f>
        <v>0</v>
      </c>
      <c r="BJ338" s="16" t="s">
        <v>80</v>
      </c>
      <c r="BK338" s="197">
        <f>ROUND(I338*H338,2)</f>
        <v>0</v>
      </c>
      <c r="BL338" s="16" t="s">
        <v>132</v>
      </c>
      <c r="BM338" s="196" t="s">
        <v>542</v>
      </c>
    </row>
    <row r="339" spans="1:65" s="2" customFormat="1" ht="19.2">
      <c r="A339" s="33"/>
      <c r="B339" s="34"/>
      <c r="C339" s="35"/>
      <c r="D339" s="198" t="s">
        <v>134</v>
      </c>
      <c r="E339" s="35"/>
      <c r="F339" s="199" t="s">
        <v>543</v>
      </c>
      <c r="G339" s="35"/>
      <c r="H339" s="35"/>
      <c r="I339" s="200"/>
      <c r="J339" s="35"/>
      <c r="K339" s="35"/>
      <c r="L339" s="38"/>
      <c r="M339" s="201"/>
      <c r="N339" s="202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134</v>
      </c>
      <c r="AU339" s="16" t="s">
        <v>82</v>
      </c>
    </row>
    <row r="340" spans="1:65" s="2" customFormat="1" ht="67.2">
      <c r="A340" s="33"/>
      <c r="B340" s="34"/>
      <c r="C340" s="35"/>
      <c r="D340" s="198" t="s">
        <v>136</v>
      </c>
      <c r="E340" s="35"/>
      <c r="F340" s="203" t="s">
        <v>544</v>
      </c>
      <c r="G340" s="35"/>
      <c r="H340" s="35"/>
      <c r="I340" s="200"/>
      <c r="J340" s="35"/>
      <c r="K340" s="35"/>
      <c r="L340" s="38"/>
      <c r="M340" s="201"/>
      <c r="N340" s="202"/>
      <c r="O340" s="70"/>
      <c r="P340" s="70"/>
      <c r="Q340" s="70"/>
      <c r="R340" s="70"/>
      <c r="S340" s="70"/>
      <c r="T340" s="7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136</v>
      </c>
      <c r="AU340" s="16" t="s">
        <v>82</v>
      </c>
    </row>
    <row r="341" spans="1:65" s="13" customFormat="1" ht="10.199999999999999">
      <c r="B341" s="204"/>
      <c r="C341" s="205"/>
      <c r="D341" s="198" t="s">
        <v>138</v>
      </c>
      <c r="E341" s="206" t="s">
        <v>1</v>
      </c>
      <c r="F341" s="207" t="s">
        <v>895</v>
      </c>
      <c r="G341" s="205"/>
      <c r="H341" s="208">
        <v>38.4</v>
      </c>
      <c r="I341" s="209"/>
      <c r="J341" s="205"/>
      <c r="K341" s="205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138</v>
      </c>
      <c r="AU341" s="214" t="s">
        <v>82</v>
      </c>
      <c r="AV341" s="13" t="s">
        <v>82</v>
      </c>
      <c r="AW341" s="13" t="s">
        <v>29</v>
      </c>
      <c r="AX341" s="13" t="s">
        <v>72</v>
      </c>
      <c r="AY341" s="214" t="s">
        <v>125</v>
      </c>
    </row>
    <row r="342" spans="1:65" s="13" customFormat="1" ht="10.199999999999999">
      <c r="B342" s="204"/>
      <c r="C342" s="205"/>
      <c r="D342" s="198" t="s">
        <v>138</v>
      </c>
      <c r="E342" s="206" t="s">
        <v>1</v>
      </c>
      <c r="F342" s="207" t="s">
        <v>896</v>
      </c>
      <c r="G342" s="205"/>
      <c r="H342" s="208">
        <v>0.9</v>
      </c>
      <c r="I342" s="209"/>
      <c r="J342" s="205"/>
      <c r="K342" s="205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138</v>
      </c>
      <c r="AU342" s="214" t="s">
        <v>82</v>
      </c>
      <c r="AV342" s="13" t="s">
        <v>82</v>
      </c>
      <c r="AW342" s="13" t="s">
        <v>29</v>
      </c>
      <c r="AX342" s="13" t="s">
        <v>72</v>
      </c>
      <c r="AY342" s="214" t="s">
        <v>125</v>
      </c>
    </row>
    <row r="343" spans="1:65" s="14" customFormat="1" ht="10.199999999999999">
      <c r="B343" s="215"/>
      <c r="C343" s="216"/>
      <c r="D343" s="198" t="s">
        <v>138</v>
      </c>
      <c r="E343" s="217" t="s">
        <v>1</v>
      </c>
      <c r="F343" s="218" t="s">
        <v>191</v>
      </c>
      <c r="G343" s="216"/>
      <c r="H343" s="219">
        <v>39.299999999999997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138</v>
      </c>
      <c r="AU343" s="225" t="s">
        <v>82</v>
      </c>
      <c r="AV343" s="14" t="s">
        <v>132</v>
      </c>
      <c r="AW343" s="14" t="s">
        <v>29</v>
      </c>
      <c r="AX343" s="14" t="s">
        <v>80</v>
      </c>
      <c r="AY343" s="225" t="s">
        <v>125</v>
      </c>
    </row>
    <row r="344" spans="1:65" s="2" customFormat="1" ht="16.5" customHeight="1">
      <c r="A344" s="33"/>
      <c r="B344" s="34"/>
      <c r="C344" s="185" t="s">
        <v>443</v>
      </c>
      <c r="D344" s="185" t="s">
        <v>127</v>
      </c>
      <c r="E344" s="186" t="s">
        <v>548</v>
      </c>
      <c r="F344" s="187" t="s">
        <v>549</v>
      </c>
      <c r="G344" s="188" t="s">
        <v>185</v>
      </c>
      <c r="H344" s="189">
        <v>9.75</v>
      </c>
      <c r="I344" s="190"/>
      <c r="J344" s="191">
        <f>ROUND(I344*H344,2)</f>
        <v>0</v>
      </c>
      <c r="K344" s="187" t="s">
        <v>131</v>
      </c>
      <c r="L344" s="38"/>
      <c r="M344" s="192" t="s">
        <v>1</v>
      </c>
      <c r="N344" s="193" t="s">
        <v>37</v>
      </c>
      <c r="O344" s="70"/>
      <c r="P344" s="194">
        <f>O344*H344</f>
        <v>0</v>
      </c>
      <c r="Q344" s="194">
        <v>0</v>
      </c>
      <c r="R344" s="194">
        <f>Q344*H344</f>
        <v>0</v>
      </c>
      <c r="S344" s="194">
        <v>0</v>
      </c>
      <c r="T344" s="195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96" t="s">
        <v>132</v>
      </c>
      <c r="AT344" s="196" t="s">
        <v>127</v>
      </c>
      <c r="AU344" s="196" t="s">
        <v>82</v>
      </c>
      <c r="AY344" s="16" t="s">
        <v>125</v>
      </c>
      <c r="BE344" s="197">
        <f>IF(N344="základní",J344,0)</f>
        <v>0</v>
      </c>
      <c r="BF344" s="197">
        <f>IF(N344="snížená",J344,0)</f>
        <v>0</v>
      </c>
      <c r="BG344" s="197">
        <f>IF(N344="zákl. přenesená",J344,0)</f>
        <v>0</v>
      </c>
      <c r="BH344" s="197">
        <f>IF(N344="sníž. přenesená",J344,0)</f>
        <v>0</v>
      </c>
      <c r="BI344" s="197">
        <f>IF(N344="nulová",J344,0)</f>
        <v>0</v>
      </c>
      <c r="BJ344" s="16" t="s">
        <v>80</v>
      </c>
      <c r="BK344" s="197">
        <f>ROUND(I344*H344,2)</f>
        <v>0</v>
      </c>
      <c r="BL344" s="16" t="s">
        <v>132</v>
      </c>
      <c r="BM344" s="196" t="s">
        <v>550</v>
      </c>
    </row>
    <row r="345" spans="1:65" s="2" customFormat="1" ht="10.199999999999999">
      <c r="A345" s="33"/>
      <c r="B345" s="34"/>
      <c r="C345" s="35"/>
      <c r="D345" s="198" t="s">
        <v>134</v>
      </c>
      <c r="E345" s="35"/>
      <c r="F345" s="199" t="s">
        <v>551</v>
      </c>
      <c r="G345" s="35"/>
      <c r="H345" s="35"/>
      <c r="I345" s="200"/>
      <c r="J345" s="35"/>
      <c r="K345" s="35"/>
      <c r="L345" s="38"/>
      <c r="M345" s="201"/>
      <c r="N345" s="202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134</v>
      </c>
      <c r="AU345" s="16" t="s">
        <v>82</v>
      </c>
    </row>
    <row r="346" spans="1:65" s="2" customFormat="1" ht="57.6">
      <c r="A346" s="33"/>
      <c r="B346" s="34"/>
      <c r="C346" s="35"/>
      <c r="D346" s="198" t="s">
        <v>136</v>
      </c>
      <c r="E346" s="35"/>
      <c r="F346" s="203" t="s">
        <v>552</v>
      </c>
      <c r="G346" s="35"/>
      <c r="H346" s="35"/>
      <c r="I346" s="200"/>
      <c r="J346" s="35"/>
      <c r="K346" s="35"/>
      <c r="L346" s="38"/>
      <c r="M346" s="201"/>
      <c r="N346" s="202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136</v>
      </c>
      <c r="AU346" s="16" t="s">
        <v>82</v>
      </c>
    </row>
    <row r="347" spans="1:65" s="13" customFormat="1" ht="10.199999999999999">
      <c r="B347" s="204"/>
      <c r="C347" s="205"/>
      <c r="D347" s="198" t="s">
        <v>138</v>
      </c>
      <c r="E347" s="206" t="s">
        <v>1</v>
      </c>
      <c r="F347" s="207" t="s">
        <v>897</v>
      </c>
      <c r="G347" s="205"/>
      <c r="H347" s="208">
        <v>9.6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138</v>
      </c>
      <c r="AU347" s="214" t="s">
        <v>82</v>
      </c>
      <c r="AV347" s="13" t="s">
        <v>82</v>
      </c>
      <c r="AW347" s="13" t="s">
        <v>29</v>
      </c>
      <c r="AX347" s="13" t="s">
        <v>72</v>
      </c>
      <c r="AY347" s="214" t="s">
        <v>125</v>
      </c>
    </row>
    <row r="348" spans="1:65" s="13" customFormat="1" ht="10.199999999999999">
      <c r="B348" s="204"/>
      <c r="C348" s="205"/>
      <c r="D348" s="198" t="s">
        <v>138</v>
      </c>
      <c r="E348" s="206" t="s">
        <v>1</v>
      </c>
      <c r="F348" s="207" t="s">
        <v>898</v>
      </c>
      <c r="G348" s="205"/>
      <c r="H348" s="208">
        <v>0.15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138</v>
      </c>
      <c r="AU348" s="214" t="s">
        <v>82</v>
      </c>
      <c r="AV348" s="13" t="s">
        <v>82</v>
      </c>
      <c r="AW348" s="13" t="s">
        <v>29</v>
      </c>
      <c r="AX348" s="13" t="s">
        <v>72</v>
      </c>
      <c r="AY348" s="214" t="s">
        <v>125</v>
      </c>
    </row>
    <row r="349" spans="1:65" s="14" customFormat="1" ht="10.199999999999999">
      <c r="B349" s="215"/>
      <c r="C349" s="216"/>
      <c r="D349" s="198" t="s">
        <v>138</v>
      </c>
      <c r="E349" s="217" t="s">
        <v>1</v>
      </c>
      <c r="F349" s="218" t="s">
        <v>191</v>
      </c>
      <c r="G349" s="216"/>
      <c r="H349" s="219">
        <v>9.75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138</v>
      </c>
      <c r="AU349" s="225" t="s">
        <v>82</v>
      </c>
      <c r="AV349" s="14" t="s">
        <v>132</v>
      </c>
      <c r="AW349" s="14" t="s">
        <v>29</v>
      </c>
      <c r="AX349" s="14" t="s">
        <v>80</v>
      </c>
      <c r="AY349" s="225" t="s">
        <v>125</v>
      </c>
    </row>
    <row r="350" spans="1:65" s="2" customFormat="1" ht="24.15" customHeight="1">
      <c r="A350" s="33"/>
      <c r="B350" s="34"/>
      <c r="C350" s="185" t="s">
        <v>449</v>
      </c>
      <c r="D350" s="185" t="s">
        <v>127</v>
      </c>
      <c r="E350" s="186" t="s">
        <v>556</v>
      </c>
      <c r="F350" s="187" t="s">
        <v>557</v>
      </c>
      <c r="G350" s="188" t="s">
        <v>130</v>
      </c>
      <c r="H350" s="189">
        <v>160.1</v>
      </c>
      <c r="I350" s="190"/>
      <c r="J350" s="191">
        <f>ROUND(I350*H350,2)</f>
        <v>0</v>
      </c>
      <c r="K350" s="187" t="s">
        <v>131</v>
      </c>
      <c r="L350" s="38"/>
      <c r="M350" s="192" t="s">
        <v>1</v>
      </c>
      <c r="N350" s="193" t="s">
        <v>37</v>
      </c>
      <c r="O350" s="70"/>
      <c r="P350" s="194">
        <f>O350*H350</f>
        <v>0</v>
      </c>
      <c r="Q350" s="194">
        <v>0</v>
      </c>
      <c r="R350" s="194">
        <f>Q350*H350</f>
        <v>0</v>
      </c>
      <c r="S350" s="194">
        <v>0</v>
      </c>
      <c r="T350" s="195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6" t="s">
        <v>132</v>
      </c>
      <c r="AT350" s="196" t="s">
        <v>127</v>
      </c>
      <c r="AU350" s="196" t="s">
        <v>82</v>
      </c>
      <c r="AY350" s="16" t="s">
        <v>125</v>
      </c>
      <c r="BE350" s="197">
        <f>IF(N350="základní",J350,0)</f>
        <v>0</v>
      </c>
      <c r="BF350" s="197">
        <f>IF(N350="snížená",J350,0)</f>
        <v>0</v>
      </c>
      <c r="BG350" s="197">
        <f>IF(N350="zákl. přenesená",J350,0)</f>
        <v>0</v>
      </c>
      <c r="BH350" s="197">
        <f>IF(N350="sníž. přenesená",J350,0)</f>
        <v>0</v>
      </c>
      <c r="BI350" s="197">
        <f>IF(N350="nulová",J350,0)</f>
        <v>0</v>
      </c>
      <c r="BJ350" s="16" t="s">
        <v>80</v>
      </c>
      <c r="BK350" s="197">
        <f>ROUND(I350*H350,2)</f>
        <v>0</v>
      </c>
      <c r="BL350" s="16" t="s">
        <v>132</v>
      </c>
      <c r="BM350" s="196" t="s">
        <v>558</v>
      </c>
    </row>
    <row r="351" spans="1:65" s="2" customFormat="1" ht="10.199999999999999">
      <c r="A351" s="33"/>
      <c r="B351" s="34"/>
      <c r="C351" s="35"/>
      <c r="D351" s="198" t="s">
        <v>134</v>
      </c>
      <c r="E351" s="35"/>
      <c r="F351" s="199" t="s">
        <v>559</v>
      </c>
      <c r="G351" s="35"/>
      <c r="H351" s="35"/>
      <c r="I351" s="200"/>
      <c r="J351" s="35"/>
      <c r="K351" s="35"/>
      <c r="L351" s="38"/>
      <c r="M351" s="201"/>
      <c r="N351" s="202"/>
      <c r="O351" s="70"/>
      <c r="P351" s="70"/>
      <c r="Q351" s="70"/>
      <c r="R351" s="70"/>
      <c r="S351" s="70"/>
      <c r="T351" s="71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134</v>
      </c>
      <c r="AU351" s="16" t="s">
        <v>82</v>
      </c>
    </row>
    <row r="352" spans="1:65" s="2" customFormat="1" ht="28.8">
      <c r="A352" s="33"/>
      <c r="B352" s="34"/>
      <c r="C352" s="35"/>
      <c r="D352" s="198" t="s">
        <v>136</v>
      </c>
      <c r="E352" s="35"/>
      <c r="F352" s="203" t="s">
        <v>560</v>
      </c>
      <c r="G352" s="35"/>
      <c r="H352" s="35"/>
      <c r="I352" s="200"/>
      <c r="J352" s="35"/>
      <c r="K352" s="35"/>
      <c r="L352" s="38"/>
      <c r="M352" s="201"/>
      <c r="N352" s="202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136</v>
      </c>
      <c r="AU352" s="16" t="s">
        <v>82</v>
      </c>
    </row>
    <row r="353" spans="1:65" s="13" customFormat="1" ht="10.199999999999999">
      <c r="B353" s="204"/>
      <c r="C353" s="205"/>
      <c r="D353" s="198" t="s">
        <v>138</v>
      </c>
      <c r="E353" s="206" t="s">
        <v>1</v>
      </c>
      <c r="F353" s="207" t="s">
        <v>899</v>
      </c>
      <c r="G353" s="205"/>
      <c r="H353" s="208">
        <v>160.1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138</v>
      </c>
      <c r="AU353" s="214" t="s">
        <v>82</v>
      </c>
      <c r="AV353" s="13" t="s">
        <v>82</v>
      </c>
      <c r="AW353" s="13" t="s">
        <v>29</v>
      </c>
      <c r="AX353" s="13" t="s">
        <v>80</v>
      </c>
      <c r="AY353" s="214" t="s">
        <v>125</v>
      </c>
    </row>
    <row r="354" spans="1:65" s="2" customFormat="1" ht="21.75" customHeight="1">
      <c r="A354" s="33"/>
      <c r="B354" s="34"/>
      <c r="C354" s="185" t="s">
        <v>455</v>
      </c>
      <c r="D354" s="185" t="s">
        <v>127</v>
      </c>
      <c r="E354" s="186" t="s">
        <v>563</v>
      </c>
      <c r="F354" s="187" t="s">
        <v>564</v>
      </c>
      <c r="G354" s="188" t="s">
        <v>130</v>
      </c>
      <c r="H354" s="189">
        <v>129</v>
      </c>
      <c r="I354" s="190"/>
      <c r="J354" s="191">
        <f>ROUND(I354*H354,2)</f>
        <v>0</v>
      </c>
      <c r="K354" s="187" t="s">
        <v>131</v>
      </c>
      <c r="L354" s="38"/>
      <c r="M354" s="192" t="s">
        <v>1</v>
      </c>
      <c r="N354" s="193" t="s">
        <v>37</v>
      </c>
      <c r="O354" s="70"/>
      <c r="P354" s="194">
        <f>O354*H354</f>
        <v>0</v>
      </c>
      <c r="Q354" s="194">
        <v>0</v>
      </c>
      <c r="R354" s="194">
        <f>Q354*H354</f>
        <v>0</v>
      </c>
      <c r="S354" s="194">
        <v>0</v>
      </c>
      <c r="T354" s="195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96" t="s">
        <v>132</v>
      </c>
      <c r="AT354" s="196" t="s">
        <v>127</v>
      </c>
      <c r="AU354" s="196" t="s">
        <v>82</v>
      </c>
      <c r="AY354" s="16" t="s">
        <v>125</v>
      </c>
      <c r="BE354" s="197">
        <f>IF(N354="základní",J354,0)</f>
        <v>0</v>
      </c>
      <c r="BF354" s="197">
        <f>IF(N354="snížená",J354,0)</f>
        <v>0</v>
      </c>
      <c r="BG354" s="197">
        <f>IF(N354="zákl. přenesená",J354,0)</f>
        <v>0</v>
      </c>
      <c r="BH354" s="197">
        <f>IF(N354="sníž. přenesená",J354,0)</f>
        <v>0</v>
      </c>
      <c r="BI354" s="197">
        <f>IF(N354="nulová",J354,0)</f>
        <v>0</v>
      </c>
      <c r="BJ354" s="16" t="s">
        <v>80</v>
      </c>
      <c r="BK354" s="197">
        <f>ROUND(I354*H354,2)</f>
        <v>0</v>
      </c>
      <c r="BL354" s="16" t="s">
        <v>132</v>
      </c>
      <c r="BM354" s="196" t="s">
        <v>565</v>
      </c>
    </row>
    <row r="355" spans="1:65" s="2" customFormat="1" ht="19.2">
      <c r="A355" s="33"/>
      <c r="B355" s="34"/>
      <c r="C355" s="35"/>
      <c r="D355" s="198" t="s">
        <v>134</v>
      </c>
      <c r="E355" s="35"/>
      <c r="F355" s="199" t="s">
        <v>566</v>
      </c>
      <c r="G355" s="35"/>
      <c r="H355" s="35"/>
      <c r="I355" s="200"/>
      <c r="J355" s="35"/>
      <c r="K355" s="35"/>
      <c r="L355" s="38"/>
      <c r="M355" s="201"/>
      <c r="N355" s="202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134</v>
      </c>
      <c r="AU355" s="16" t="s">
        <v>82</v>
      </c>
    </row>
    <row r="356" spans="1:65" s="2" customFormat="1" ht="76.8">
      <c r="A356" s="33"/>
      <c r="B356" s="34"/>
      <c r="C356" s="35"/>
      <c r="D356" s="198" t="s">
        <v>136</v>
      </c>
      <c r="E356" s="35"/>
      <c r="F356" s="203" t="s">
        <v>567</v>
      </c>
      <c r="G356" s="35"/>
      <c r="H356" s="35"/>
      <c r="I356" s="200"/>
      <c r="J356" s="35"/>
      <c r="K356" s="35"/>
      <c r="L356" s="38"/>
      <c r="M356" s="201"/>
      <c r="N356" s="202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136</v>
      </c>
      <c r="AU356" s="16" t="s">
        <v>82</v>
      </c>
    </row>
    <row r="357" spans="1:65" s="13" customFormat="1" ht="10.199999999999999">
      <c r="B357" s="204"/>
      <c r="C357" s="205"/>
      <c r="D357" s="198" t="s">
        <v>138</v>
      </c>
      <c r="E357" s="206" t="s">
        <v>1</v>
      </c>
      <c r="F357" s="207" t="s">
        <v>900</v>
      </c>
      <c r="G357" s="205"/>
      <c r="H357" s="208">
        <v>103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138</v>
      </c>
      <c r="AU357" s="214" t="s">
        <v>82</v>
      </c>
      <c r="AV357" s="13" t="s">
        <v>82</v>
      </c>
      <c r="AW357" s="13" t="s">
        <v>29</v>
      </c>
      <c r="AX357" s="13" t="s">
        <v>72</v>
      </c>
      <c r="AY357" s="214" t="s">
        <v>125</v>
      </c>
    </row>
    <row r="358" spans="1:65" s="13" customFormat="1" ht="10.199999999999999">
      <c r="B358" s="204"/>
      <c r="C358" s="205"/>
      <c r="D358" s="198" t="s">
        <v>138</v>
      </c>
      <c r="E358" s="206" t="s">
        <v>1</v>
      </c>
      <c r="F358" s="207" t="s">
        <v>901</v>
      </c>
      <c r="G358" s="205"/>
      <c r="H358" s="208">
        <v>26</v>
      </c>
      <c r="I358" s="209"/>
      <c r="J358" s="205"/>
      <c r="K358" s="205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138</v>
      </c>
      <c r="AU358" s="214" t="s">
        <v>82</v>
      </c>
      <c r="AV358" s="13" t="s">
        <v>82</v>
      </c>
      <c r="AW358" s="13" t="s">
        <v>29</v>
      </c>
      <c r="AX358" s="13" t="s">
        <v>72</v>
      </c>
      <c r="AY358" s="214" t="s">
        <v>125</v>
      </c>
    </row>
    <row r="359" spans="1:65" s="14" customFormat="1" ht="10.199999999999999">
      <c r="B359" s="215"/>
      <c r="C359" s="216"/>
      <c r="D359" s="198" t="s">
        <v>138</v>
      </c>
      <c r="E359" s="217" t="s">
        <v>1</v>
      </c>
      <c r="F359" s="218" t="s">
        <v>191</v>
      </c>
      <c r="G359" s="216"/>
      <c r="H359" s="219">
        <v>129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138</v>
      </c>
      <c r="AU359" s="225" t="s">
        <v>82</v>
      </c>
      <c r="AV359" s="14" t="s">
        <v>132</v>
      </c>
      <c r="AW359" s="14" t="s">
        <v>29</v>
      </c>
      <c r="AX359" s="14" t="s">
        <v>80</v>
      </c>
      <c r="AY359" s="225" t="s">
        <v>125</v>
      </c>
    </row>
    <row r="360" spans="1:65" s="2" customFormat="1" ht="16.5" customHeight="1">
      <c r="A360" s="33"/>
      <c r="B360" s="34"/>
      <c r="C360" s="185" t="s">
        <v>461</v>
      </c>
      <c r="D360" s="185" t="s">
        <v>127</v>
      </c>
      <c r="E360" s="186" t="s">
        <v>571</v>
      </c>
      <c r="F360" s="187" t="s">
        <v>572</v>
      </c>
      <c r="G360" s="188" t="s">
        <v>130</v>
      </c>
      <c r="H360" s="189">
        <v>142</v>
      </c>
      <c r="I360" s="190"/>
      <c r="J360" s="191">
        <f>ROUND(I360*H360,2)</f>
        <v>0</v>
      </c>
      <c r="K360" s="187" t="s">
        <v>131</v>
      </c>
      <c r="L360" s="38"/>
      <c r="M360" s="192" t="s">
        <v>1</v>
      </c>
      <c r="N360" s="193" t="s">
        <v>37</v>
      </c>
      <c r="O360" s="70"/>
      <c r="P360" s="194">
        <f>O360*H360</f>
        <v>0</v>
      </c>
      <c r="Q360" s="194">
        <v>0</v>
      </c>
      <c r="R360" s="194">
        <f>Q360*H360</f>
        <v>0</v>
      </c>
      <c r="S360" s="194">
        <v>0</v>
      </c>
      <c r="T360" s="195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96" t="s">
        <v>132</v>
      </c>
      <c r="AT360" s="196" t="s">
        <v>127</v>
      </c>
      <c r="AU360" s="196" t="s">
        <v>82</v>
      </c>
      <c r="AY360" s="16" t="s">
        <v>125</v>
      </c>
      <c r="BE360" s="197">
        <f>IF(N360="základní",J360,0)</f>
        <v>0</v>
      </c>
      <c r="BF360" s="197">
        <f>IF(N360="snížená",J360,0)</f>
        <v>0</v>
      </c>
      <c r="BG360" s="197">
        <f>IF(N360="zákl. přenesená",J360,0)</f>
        <v>0</v>
      </c>
      <c r="BH360" s="197">
        <f>IF(N360="sníž. přenesená",J360,0)</f>
        <v>0</v>
      </c>
      <c r="BI360" s="197">
        <f>IF(N360="nulová",J360,0)</f>
        <v>0</v>
      </c>
      <c r="BJ360" s="16" t="s">
        <v>80</v>
      </c>
      <c r="BK360" s="197">
        <f>ROUND(I360*H360,2)</f>
        <v>0</v>
      </c>
      <c r="BL360" s="16" t="s">
        <v>132</v>
      </c>
      <c r="BM360" s="196" t="s">
        <v>573</v>
      </c>
    </row>
    <row r="361" spans="1:65" s="2" customFormat="1" ht="28.8">
      <c r="A361" s="33"/>
      <c r="B361" s="34"/>
      <c r="C361" s="35"/>
      <c r="D361" s="198" t="s">
        <v>134</v>
      </c>
      <c r="E361" s="35"/>
      <c r="F361" s="199" t="s">
        <v>574</v>
      </c>
      <c r="G361" s="35"/>
      <c r="H361" s="35"/>
      <c r="I361" s="200"/>
      <c r="J361" s="35"/>
      <c r="K361" s="35"/>
      <c r="L361" s="38"/>
      <c r="M361" s="201"/>
      <c r="N361" s="202"/>
      <c r="O361" s="70"/>
      <c r="P361" s="70"/>
      <c r="Q361" s="70"/>
      <c r="R361" s="70"/>
      <c r="S361" s="70"/>
      <c r="T361" s="7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134</v>
      </c>
      <c r="AU361" s="16" t="s">
        <v>82</v>
      </c>
    </row>
    <row r="362" spans="1:65" s="2" customFormat="1" ht="67.2">
      <c r="A362" s="33"/>
      <c r="B362" s="34"/>
      <c r="C362" s="35"/>
      <c r="D362" s="198" t="s">
        <v>136</v>
      </c>
      <c r="E362" s="35"/>
      <c r="F362" s="203" t="s">
        <v>575</v>
      </c>
      <c r="G362" s="35"/>
      <c r="H362" s="35"/>
      <c r="I362" s="200"/>
      <c r="J362" s="35"/>
      <c r="K362" s="35"/>
      <c r="L362" s="38"/>
      <c r="M362" s="201"/>
      <c r="N362" s="202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136</v>
      </c>
      <c r="AU362" s="16" t="s">
        <v>82</v>
      </c>
    </row>
    <row r="363" spans="1:65" s="13" customFormat="1" ht="10.199999999999999">
      <c r="B363" s="204"/>
      <c r="C363" s="205"/>
      <c r="D363" s="198" t="s">
        <v>138</v>
      </c>
      <c r="E363" s="206" t="s">
        <v>1</v>
      </c>
      <c r="F363" s="207" t="s">
        <v>902</v>
      </c>
      <c r="G363" s="205"/>
      <c r="H363" s="208">
        <v>115</v>
      </c>
      <c r="I363" s="209"/>
      <c r="J363" s="205"/>
      <c r="K363" s="205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138</v>
      </c>
      <c r="AU363" s="214" t="s">
        <v>82</v>
      </c>
      <c r="AV363" s="13" t="s">
        <v>82</v>
      </c>
      <c r="AW363" s="13" t="s">
        <v>29</v>
      </c>
      <c r="AX363" s="13" t="s">
        <v>72</v>
      </c>
      <c r="AY363" s="214" t="s">
        <v>125</v>
      </c>
    </row>
    <row r="364" spans="1:65" s="13" customFormat="1" ht="10.199999999999999">
      <c r="B364" s="204"/>
      <c r="C364" s="205"/>
      <c r="D364" s="198" t="s">
        <v>138</v>
      </c>
      <c r="E364" s="206" t="s">
        <v>1</v>
      </c>
      <c r="F364" s="207" t="s">
        <v>903</v>
      </c>
      <c r="G364" s="205"/>
      <c r="H364" s="208">
        <v>27</v>
      </c>
      <c r="I364" s="209"/>
      <c r="J364" s="205"/>
      <c r="K364" s="205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138</v>
      </c>
      <c r="AU364" s="214" t="s">
        <v>82</v>
      </c>
      <c r="AV364" s="13" t="s">
        <v>82</v>
      </c>
      <c r="AW364" s="13" t="s">
        <v>29</v>
      </c>
      <c r="AX364" s="13" t="s">
        <v>72</v>
      </c>
      <c r="AY364" s="214" t="s">
        <v>125</v>
      </c>
    </row>
    <row r="365" spans="1:65" s="14" customFormat="1" ht="10.199999999999999">
      <c r="B365" s="215"/>
      <c r="C365" s="216"/>
      <c r="D365" s="198" t="s">
        <v>138</v>
      </c>
      <c r="E365" s="217" t="s">
        <v>1</v>
      </c>
      <c r="F365" s="218" t="s">
        <v>191</v>
      </c>
      <c r="G365" s="216"/>
      <c r="H365" s="219">
        <v>142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138</v>
      </c>
      <c r="AU365" s="225" t="s">
        <v>82</v>
      </c>
      <c r="AV365" s="14" t="s">
        <v>132</v>
      </c>
      <c r="AW365" s="14" t="s">
        <v>29</v>
      </c>
      <c r="AX365" s="14" t="s">
        <v>80</v>
      </c>
      <c r="AY365" s="225" t="s">
        <v>125</v>
      </c>
    </row>
    <row r="366" spans="1:65" s="12" customFormat="1" ht="22.8" customHeight="1">
      <c r="B366" s="169"/>
      <c r="C366" s="170"/>
      <c r="D366" s="171" t="s">
        <v>71</v>
      </c>
      <c r="E366" s="183" t="s">
        <v>182</v>
      </c>
      <c r="F366" s="183" t="s">
        <v>578</v>
      </c>
      <c r="G366" s="170"/>
      <c r="H366" s="170"/>
      <c r="I366" s="173"/>
      <c r="J366" s="184">
        <f>BK366</f>
        <v>0</v>
      </c>
      <c r="K366" s="170"/>
      <c r="L366" s="175"/>
      <c r="M366" s="176"/>
      <c r="N366" s="177"/>
      <c r="O366" s="177"/>
      <c r="P366" s="178">
        <f>SUM(P367:P380)</f>
        <v>0</v>
      </c>
      <c r="Q366" s="177"/>
      <c r="R366" s="178">
        <f>SUM(R367:R380)</f>
        <v>0.40501999999999999</v>
      </c>
      <c r="S366" s="177"/>
      <c r="T366" s="179">
        <f>SUM(T367:T380)</f>
        <v>0</v>
      </c>
      <c r="AR366" s="180" t="s">
        <v>80</v>
      </c>
      <c r="AT366" s="181" t="s">
        <v>71</v>
      </c>
      <c r="AU366" s="181" t="s">
        <v>80</v>
      </c>
      <c r="AY366" s="180" t="s">
        <v>125</v>
      </c>
      <c r="BK366" s="182">
        <f>SUM(BK367:BK380)</f>
        <v>0</v>
      </c>
    </row>
    <row r="367" spans="1:65" s="2" customFormat="1" ht="33" customHeight="1">
      <c r="A367" s="33"/>
      <c r="B367" s="34"/>
      <c r="C367" s="185" t="s">
        <v>469</v>
      </c>
      <c r="D367" s="185" t="s">
        <v>127</v>
      </c>
      <c r="E367" s="186" t="s">
        <v>580</v>
      </c>
      <c r="F367" s="187" t="s">
        <v>581</v>
      </c>
      <c r="G367" s="188" t="s">
        <v>149</v>
      </c>
      <c r="H367" s="189">
        <v>1</v>
      </c>
      <c r="I367" s="190"/>
      <c r="J367" s="191">
        <f>ROUND(I367*H367,2)</f>
        <v>0</v>
      </c>
      <c r="K367" s="187" t="s">
        <v>131</v>
      </c>
      <c r="L367" s="38"/>
      <c r="M367" s="192" t="s">
        <v>1</v>
      </c>
      <c r="N367" s="193" t="s">
        <v>37</v>
      </c>
      <c r="O367" s="70"/>
      <c r="P367" s="194">
        <f>O367*H367</f>
        <v>0</v>
      </c>
      <c r="Q367" s="194">
        <v>0.15321000000000001</v>
      </c>
      <c r="R367" s="194">
        <f>Q367*H367</f>
        <v>0.15321000000000001</v>
      </c>
      <c r="S367" s="194">
        <v>0</v>
      </c>
      <c r="T367" s="195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6" t="s">
        <v>132</v>
      </c>
      <c r="AT367" s="196" t="s">
        <v>127</v>
      </c>
      <c r="AU367" s="196" t="s">
        <v>82</v>
      </c>
      <c r="AY367" s="16" t="s">
        <v>125</v>
      </c>
      <c r="BE367" s="197">
        <f>IF(N367="základní",J367,0)</f>
        <v>0</v>
      </c>
      <c r="BF367" s="197">
        <f>IF(N367="snížená",J367,0)</f>
        <v>0</v>
      </c>
      <c r="BG367" s="197">
        <f>IF(N367="zákl. přenesená",J367,0)</f>
        <v>0</v>
      </c>
      <c r="BH367" s="197">
        <f>IF(N367="sníž. přenesená",J367,0)</f>
        <v>0</v>
      </c>
      <c r="BI367" s="197">
        <f>IF(N367="nulová",J367,0)</f>
        <v>0</v>
      </c>
      <c r="BJ367" s="16" t="s">
        <v>80</v>
      </c>
      <c r="BK367" s="197">
        <f>ROUND(I367*H367,2)</f>
        <v>0</v>
      </c>
      <c r="BL367" s="16" t="s">
        <v>132</v>
      </c>
      <c r="BM367" s="196" t="s">
        <v>582</v>
      </c>
    </row>
    <row r="368" spans="1:65" s="2" customFormat="1" ht="28.8">
      <c r="A368" s="33"/>
      <c r="B368" s="34"/>
      <c r="C368" s="35"/>
      <c r="D368" s="198" t="s">
        <v>134</v>
      </c>
      <c r="E368" s="35"/>
      <c r="F368" s="199" t="s">
        <v>583</v>
      </c>
      <c r="G368" s="35"/>
      <c r="H368" s="35"/>
      <c r="I368" s="200"/>
      <c r="J368" s="35"/>
      <c r="K368" s="35"/>
      <c r="L368" s="38"/>
      <c r="M368" s="201"/>
      <c r="N368" s="202"/>
      <c r="O368" s="70"/>
      <c r="P368" s="70"/>
      <c r="Q368" s="70"/>
      <c r="R368" s="70"/>
      <c r="S368" s="70"/>
      <c r="T368" s="71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134</v>
      </c>
      <c r="AU368" s="16" t="s">
        <v>82</v>
      </c>
    </row>
    <row r="369" spans="1:65" s="2" customFormat="1" ht="105.6">
      <c r="A369" s="33"/>
      <c r="B369" s="34"/>
      <c r="C369" s="35"/>
      <c r="D369" s="198" t="s">
        <v>136</v>
      </c>
      <c r="E369" s="35"/>
      <c r="F369" s="203" t="s">
        <v>584</v>
      </c>
      <c r="G369" s="35"/>
      <c r="H369" s="35"/>
      <c r="I369" s="200"/>
      <c r="J369" s="35"/>
      <c r="K369" s="35"/>
      <c r="L369" s="38"/>
      <c r="M369" s="201"/>
      <c r="N369" s="202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136</v>
      </c>
      <c r="AU369" s="16" t="s">
        <v>82</v>
      </c>
    </row>
    <row r="370" spans="1:65" s="13" customFormat="1" ht="10.199999999999999">
      <c r="B370" s="204"/>
      <c r="C370" s="205"/>
      <c r="D370" s="198" t="s">
        <v>138</v>
      </c>
      <c r="E370" s="206" t="s">
        <v>1</v>
      </c>
      <c r="F370" s="207" t="s">
        <v>904</v>
      </c>
      <c r="G370" s="205"/>
      <c r="H370" s="208">
        <v>1</v>
      </c>
      <c r="I370" s="209"/>
      <c r="J370" s="205"/>
      <c r="K370" s="205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138</v>
      </c>
      <c r="AU370" s="214" t="s">
        <v>82</v>
      </c>
      <c r="AV370" s="13" t="s">
        <v>82</v>
      </c>
      <c r="AW370" s="13" t="s">
        <v>29</v>
      </c>
      <c r="AX370" s="13" t="s">
        <v>80</v>
      </c>
      <c r="AY370" s="214" t="s">
        <v>125</v>
      </c>
    </row>
    <row r="371" spans="1:65" s="2" customFormat="1" ht="37.799999999999997" customHeight="1">
      <c r="A371" s="33"/>
      <c r="B371" s="34"/>
      <c r="C371" s="185" t="s">
        <v>477</v>
      </c>
      <c r="D371" s="185" t="s">
        <v>127</v>
      </c>
      <c r="E371" s="186" t="s">
        <v>587</v>
      </c>
      <c r="F371" s="187" t="s">
        <v>588</v>
      </c>
      <c r="G371" s="188" t="s">
        <v>149</v>
      </c>
      <c r="H371" s="189">
        <v>1</v>
      </c>
      <c r="I371" s="190"/>
      <c r="J371" s="191">
        <f>ROUND(I371*H371,2)</f>
        <v>0</v>
      </c>
      <c r="K371" s="187" t="s">
        <v>131</v>
      </c>
      <c r="L371" s="38"/>
      <c r="M371" s="192" t="s">
        <v>1</v>
      </c>
      <c r="N371" s="193" t="s">
        <v>37</v>
      </c>
      <c r="O371" s="70"/>
      <c r="P371" s="194">
        <f>O371*H371</f>
        <v>0</v>
      </c>
      <c r="Q371" s="194">
        <v>1.6809999999999999E-2</v>
      </c>
      <c r="R371" s="194">
        <f>Q371*H371</f>
        <v>1.6809999999999999E-2</v>
      </c>
      <c r="S371" s="194">
        <v>0</v>
      </c>
      <c r="T371" s="195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6" t="s">
        <v>132</v>
      </c>
      <c r="AT371" s="196" t="s">
        <v>127</v>
      </c>
      <c r="AU371" s="196" t="s">
        <v>82</v>
      </c>
      <c r="AY371" s="16" t="s">
        <v>125</v>
      </c>
      <c r="BE371" s="197">
        <f>IF(N371="základní",J371,0)</f>
        <v>0</v>
      </c>
      <c r="BF371" s="197">
        <f>IF(N371="snížená",J371,0)</f>
        <v>0</v>
      </c>
      <c r="BG371" s="197">
        <f>IF(N371="zákl. přenesená",J371,0)</f>
        <v>0</v>
      </c>
      <c r="BH371" s="197">
        <f>IF(N371="sníž. přenesená",J371,0)</f>
        <v>0</v>
      </c>
      <c r="BI371" s="197">
        <f>IF(N371="nulová",J371,0)</f>
        <v>0</v>
      </c>
      <c r="BJ371" s="16" t="s">
        <v>80</v>
      </c>
      <c r="BK371" s="197">
        <f>ROUND(I371*H371,2)</f>
        <v>0</v>
      </c>
      <c r="BL371" s="16" t="s">
        <v>132</v>
      </c>
      <c r="BM371" s="196" t="s">
        <v>589</v>
      </c>
    </row>
    <row r="372" spans="1:65" s="2" customFormat="1" ht="28.8">
      <c r="A372" s="33"/>
      <c r="B372" s="34"/>
      <c r="C372" s="35"/>
      <c r="D372" s="198" t="s">
        <v>134</v>
      </c>
      <c r="E372" s="35"/>
      <c r="F372" s="199" t="s">
        <v>590</v>
      </c>
      <c r="G372" s="35"/>
      <c r="H372" s="35"/>
      <c r="I372" s="200"/>
      <c r="J372" s="35"/>
      <c r="K372" s="35"/>
      <c r="L372" s="38"/>
      <c r="M372" s="201"/>
      <c r="N372" s="202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134</v>
      </c>
      <c r="AU372" s="16" t="s">
        <v>82</v>
      </c>
    </row>
    <row r="373" spans="1:65" s="13" customFormat="1" ht="20.399999999999999">
      <c r="B373" s="204"/>
      <c r="C373" s="205"/>
      <c r="D373" s="198" t="s">
        <v>138</v>
      </c>
      <c r="E373" s="206" t="s">
        <v>1</v>
      </c>
      <c r="F373" s="207" t="s">
        <v>905</v>
      </c>
      <c r="G373" s="205"/>
      <c r="H373" s="208">
        <v>1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138</v>
      </c>
      <c r="AU373" s="214" t="s">
        <v>82</v>
      </c>
      <c r="AV373" s="13" t="s">
        <v>82</v>
      </c>
      <c r="AW373" s="13" t="s">
        <v>29</v>
      </c>
      <c r="AX373" s="13" t="s">
        <v>80</v>
      </c>
      <c r="AY373" s="214" t="s">
        <v>125</v>
      </c>
    </row>
    <row r="374" spans="1:65" s="2" customFormat="1" ht="37.799999999999997" customHeight="1">
      <c r="A374" s="33"/>
      <c r="B374" s="34"/>
      <c r="C374" s="185" t="s">
        <v>485</v>
      </c>
      <c r="D374" s="185" t="s">
        <v>127</v>
      </c>
      <c r="E374" s="186" t="s">
        <v>593</v>
      </c>
      <c r="F374" s="187" t="s">
        <v>594</v>
      </c>
      <c r="G374" s="188" t="s">
        <v>149</v>
      </c>
      <c r="H374" s="189">
        <v>1</v>
      </c>
      <c r="I374" s="190"/>
      <c r="J374" s="191">
        <f>ROUND(I374*H374,2)</f>
        <v>0</v>
      </c>
      <c r="K374" s="187" t="s">
        <v>131</v>
      </c>
      <c r="L374" s="38"/>
      <c r="M374" s="192" t="s">
        <v>1</v>
      </c>
      <c r="N374" s="193" t="s">
        <v>37</v>
      </c>
      <c r="O374" s="70"/>
      <c r="P374" s="194">
        <f>O374*H374</f>
        <v>0</v>
      </c>
      <c r="Q374" s="194">
        <v>0</v>
      </c>
      <c r="R374" s="194">
        <f>Q374*H374</f>
        <v>0</v>
      </c>
      <c r="S374" s="194">
        <v>0</v>
      </c>
      <c r="T374" s="195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6" t="s">
        <v>132</v>
      </c>
      <c r="AT374" s="196" t="s">
        <v>127</v>
      </c>
      <c r="AU374" s="196" t="s">
        <v>82</v>
      </c>
      <c r="AY374" s="16" t="s">
        <v>125</v>
      </c>
      <c r="BE374" s="197">
        <f>IF(N374="základní",J374,0)</f>
        <v>0</v>
      </c>
      <c r="BF374" s="197">
        <f>IF(N374="snížená",J374,0)</f>
        <v>0</v>
      </c>
      <c r="BG374" s="197">
        <f>IF(N374="zákl. přenesená",J374,0)</f>
        <v>0</v>
      </c>
      <c r="BH374" s="197">
        <f>IF(N374="sníž. přenesená",J374,0)</f>
        <v>0</v>
      </c>
      <c r="BI374" s="197">
        <f>IF(N374="nulová",J374,0)</f>
        <v>0</v>
      </c>
      <c r="BJ374" s="16" t="s">
        <v>80</v>
      </c>
      <c r="BK374" s="197">
        <f>ROUND(I374*H374,2)</f>
        <v>0</v>
      </c>
      <c r="BL374" s="16" t="s">
        <v>132</v>
      </c>
      <c r="BM374" s="196" t="s">
        <v>595</v>
      </c>
    </row>
    <row r="375" spans="1:65" s="2" customFormat="1" ht="28.8">
      <c r="A375" s="33"/>
      <c r="B375" s="34"/>
      <c r="C375" s="35"/>
      <c r="D375" s="198" t="s">
        <v>134</v>
      </c>
      <c r="E375" s="35"/>
      <c r="F375" s="199" t="s">
        <v>596</v>
      </c>
      <c r="G375" s="35"/>
      <c r="H375" s="35"/>
      <c r="I375" s="200"/>
      <c r="J375" s="35"/>
      <c r="K375" s="35"/>
      <c r="L375" s="38"/>
      <c r="M375" s="201"/>
      <c r="N375" s="202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134</v>
      </c>
      <c r="AU375" s="16" t="s">
        <v>82</v>
      </c>
    </row>
    <row r="376" spans="1:65" s="13" customFormat="1" ht="10.199999999999999">
      <c r="B376" s="204"/>
      <c r="C376" s="205"/>
      <c r="D376" s="198" t="s">
        <v>138</v>
      </c>
      <c r="E376" s="206" t="s">
        <v>1</v>
      </c>
      <c r="F376" s="207" t="s">
        <v>80</v>
      </c>
      <c r="G376" s="205"/>
      <c r="H376" s="208">
        <v>1</v>
      </c>
      <c r="I376" s="209"/>
      <c r="J376" s="205"/>
      <c r="K376" s="205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138</v>
      </c>
      <c r="AU376" s="214" t="s">
        <v>82</v>
      </c>
      <c r="AV376" s="13" t="s">
        <v>82</v>
      </c>
      <c r="AW376" s="13" t="s">
        <v>29</v>
      </c>
      <c r="AX376" s="13" t="s">
        <v>80</v>
      </c>
      <c r="AY376" s="214" t="s">
        <v>125</v>
      </c>
    </row>
    <row r="377" spans="1:65" s="2" customFormat="1" ht="37.799999999999997" customHeight="1">
      <c r="A377" s="33"/>
      <c r="B377" s="34"/>
      <c r="C377" s="185" t="s">
        <v>491</v>
      </c>
      <c r="D377" s="185" t="s">
        <v>127</v>
      </c>
      <c r="E377" s="186" t="s">
        <v>598</v>
      </c>
      <c r="F377" s="187" t="s">
        <v>599</v>
      </c>
      <c r="G377" s="188" t="s">
        <v>149</v>
      </c>
      <c r="H377" s="189">
        <v>1</v>
      </c>
      <c r="I377" s="190"/>
      <c r="J377" s="191">
        <f>ROUND(I377*H377,2)</f>
        <v>0</v>
      </c>
      <c r="K377" s="187" t="s">
        <v>131</v>
      </c>
      <c r="L377" s="38"/>
      <c r="M377" s="192" t="s">
        <v>1</v>
      </c>
      <c r="N377" s="193" t="s">
        <v>37</v>
      </c>
      <c r="O377" s="70"/>
      <c r="P377" s="194">
        <f>O377*H377</f>
        <v>0</v>
      </c>
      <c r="Q377" s="194">
        <v>0.23499999999999999</v>
      </c>
      <c r="R377" s="194">
        <f>Q377*H377</f>
        <v>0.23499999999999999</v>
      </c>
      <c r="S377" s="194">
        <v>0</v>
      </c>
      <c r="T377" s="195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6" t="s">
        <v>132</v>
      </c>
      <c r="AT377" s="196" t="s">
        <v>127</v>
      </c>
      <c r="AU377" s="196" t="s">
        <v>82</v>
      </c>
      <c r="AY377" s="16" t="s">
        <v>125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6" t="s">
        <v>80</v>
      </c>
      <c r="BK377" s="197">
        <f>ROUND(I377*H377,2)</f>
        <v>0</v>
      </c>
      <c r="BL377" s="16" t="s">
        <v>132</v>
      </c>
      <c r="BM377" s="196" t="s">
        <v>600</v>
      </c>
    </row>
    <row r="378" spans="1:65" s="2" customFormat="1" ht="28.8">
      <c r="A378" s="33"/>
      <c r="B378" s="34"/>
      <c r="C378" s="35"/>
      <c r="D378" s="198" t="s">
        <v>134</v>
      </c>
      <c r="E378" s="35"/>
      <c r="F378" s="199" t="s">
        <v>601</v>
      </c>
      <c r="G378" s="35"/>
      <c r="H378" s="35"/>
      <c r="I378" s="200"/>
      <c r="J378" s="35"/>
      <c r="K378" s="35"/>
      <c r="L378" s="38"/>
      <c r="M378" s="201"/>
      <c r="N378" s="202"/>
      <c r="O378" s="70"/>
      <c r="P378" s="70"/>
      <c r="Q378" s="70"/>
      <c r="R378" s="70"/>
      <c r="S378" s="70"/>
      <c r="T378" s="71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134</v>
      </c>
      <c r="AU378" s="16" t="s">
        <v>82</v>
      </c>
    </row>
    <row r="379" spans="1:65" s="2" customFormat="1" ht="28.8">
      <c r="A379" s="33"/>
      <c r="B379" s="34"/>
      <c r="C379" s="35"/>
      <c r="D379" s="198" t="s">
        <v>136</v>
      </c>
      <c r="E379" s="35"/>
      <c r="F379" s="203" t="s">
        <v>602</v>
      </c>
      <c r="G379" s="35"/>
      <c r="H379" s="35"/>
      <c r="I379" s="200"/>
      <c r="J379" s="35"/>
      <c r="K379" s="35"/>
      <c r="L379" s="38"/>
      <c r="M379" s="201"/>
      <c r="N379" s="202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136</v>
      </c>
      <c r="AU379" s="16" t="s">
        <v>82</v>
      </c>
    </row>
    <row r="380" spans="1:65" s="13" customFormat="1" ht="10.199999999999999">
      <c r="B380" s="204"/>
      <c r="C380" s="205"/>
      <c r="D380" s="198" t="s">
        <v>138</v>
      </c>
      <c r="E380" s="206" t="s">
        <v>1</v>
      </c>
      <c r="F380" s="207" t="s">
        <v>906</v>
      </c>
      <c r="G380" s="205"/>
      <c r="H380" s="208">
        <v>1</v>
      </c>
      <c r="I380" s="209"/>
      <c r="J380" s="205"/>
      <c r="K380" s="205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138</v>
      </c>
      <c r="AU380" s="214" t="s">
        <v>82</v>
      </c>
      <c r="AV380" s="13" t="s">
        <v>82</v>
      </c>
      <c r="AW380" s="13" t="s">
        <v>29</v>
      </c>
      <c r="AX380" s="13" t="s">
        <v>80</v>
      </c>
      <c r="AY380" s="214" t="s">
        <v>125</v>
      </c>
    </row>
    <row r="381" spans="1:65" s="12" customFormat="1" ht="22.8" customHeight="1">
      <c r="B381" s="169"/>
      <c r="C381" s="170"/>
      <c r="D381" s="171" t="s">
        <v>71</v>
      </c>
      <c r="E381" s="183" t="s">
        <v>192</v>
      </c>
      <c r="F381" s="183" t="s">
        <v>604</v>
      </c>
      <c r="G381" s="170"/>
      <c r="H381" s="170"/>
      <c r="I381" s="173"/>
      <c r="J381" s="184">
        <f>BK381</f>
        <v>0</v>
      </c>
      <c r="K381" s="170"/>
      <c r="L381" s="175"/>
      <c r="M381" s="176"/>
      <c r="N381" s="177"/>
      <c r="O381" s="177"/>
      <c r="P381" s="178">
        <f>SUM(P382:P411)</f>
        <v>0</v>
      </c>
      <c r="Q381" s="177"/>
      <c r="R381" s="178">
        <f>SUM(R382:R411)</f>
        <v>0.13094</v>
      </c>
      <c r="S381" s="177"/>
      <c r="T381" s="179">
        <f>SUM(T382:T411)</f>
        <v>0.06</v>
      </c>
      <c r="AR381" s="180" t="s">
        <v>80</v>
      </c>
      <c r="AT381" s="181" t="s">
        <v>71</v>
      </c>
      <c r="AU381" s="181" t="s">
        <v>80</v>
      </c>
      <c r="AY381" s="180" t="s">
        <v>125</v>
      </c>
      <c r="BK381" s="182">
        <f>SUM(BK382:BK411)</f>
        <v>0</v>
      </c>
    </row>
    <row r="382" spans="1:65" s="2" customFormat="1" ht="24.15" customHeight="1">
      <c r="A382" s="33"/>
      <c r="B382" s="34"/>
      <c r="C382" s="185" t="s">
        <v>499</v>
      </c>
      <c r="D382" s="185" t="s">
        <v>127</v>
      </c>
      <c r="E382" s="186" t="s">
        <v>617</v>
      </c>
      <c r="F382" s="187" t="s">
        <v>618</v>
      </c>
      <c r="G382" s="188" t="s">
        <v>149</v>
      </c>
      <c r="H382" s="189">
        <v>1</v>
      </c>
      <c r="I382" s="190"/>
      <c r="J382" s="191">
        <f>ROUND(I382*H382,2)</f>
        <v>0</v>
      </c>
      <c r="K382" s="187" t="s">
        <v>131</v>
      </c>
      <c r="L382" s="38"/>
      <c r="M382" s="192" t="s">
        <v>1</v>
      </c>
      <c r="N382" s="193" t="s">
        <v>37</v>
      </c>
      <c r="O382" s="70"/>
      <c r="P382" s="194">
        <f>O382*H382</f>
        <v>0</v>
      </c>
      <c r="Q382" s="194">
        <v>6.9999999999999999E-4</v>
      </c>
      <c r="R382" s="194">
        <f>Q382*H382</f>
        <v>6.9999999999999999E-4</v>
      </c>
      <c r="S382" s="194">
        <v>0</v>
      </c>
      <c r="T382" s="195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96" t="s">
        <v>132</v>
      </c>
      <c r="AT382" s="196" t="s">
        <v>127</v>
      </c>
      <c r="AU382" s="196" t="s">
        <v>82</v>
      </c>
      <c r="AY382" s="16" t="s">
        <v>125</v>
      </c>
      <c r="BE382" s="197">
        <f>IF(N382="základní",J382,0)</f>
        <v>0</v>
      </c>
      <c r="BF382" s="197">
        <f>IF(N382="snížená",J382,0)</f>
        <v>0</v>
      </c>
      <c r="BG382" s="197">
        <f>IF(N382="zákl. přenesená",J382,0)</f>
        <v>0</v>
      </c>
      <c r="BH382" s="197">
        <f>IF(N382="sníž. přenesená",J382,0)</f>
        <v>0</v>
      </c>
      <c r="BI382" s="197">
        <f>IF(N382="nulová",J382,0)</f>
        <v>0</v>
      </c>
      <c r="BJ382" s="16" t="s">
        <v>80</v>
      </c>
      <c r="BK382" s="197">
        <f>ROUND(I382*H382,2)</f>
        <v>0</v>
      </c>
      <c r="BL382" s="16" t="s">
        <v>132</v>
      </c>
      <c r="BM382" s="196" t="s">
        <v>619</v>
      </c>
    </row>
    <row r="383" spans="1:65" s="2" customFormat="1" ht="19.2">
      <c r="A383" s="33"/>
      <c r="B383" s="34"/>
      <c r="C383" s="35"/>
      <c r="D383" s="198" t="s">
        <v>134</v>
      </c>
      <c r="E383" s="35"/>
      <c r="F383" s="199" t="s">
        <v>620</v>
      </c>
      <c r="G383" s="35"/>
      <c r="H383" s="35"/>
      <c r="I383" s="200"/>
      <c r="J383" s="35"/>
      <c r="K383" s="35"/>
      <c r="L383" s="38"/>
      <c r="M383" s="201"/>
      <c r="N383" s="202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134</v>
      </c>
      <c r="AU383" s="16" t="s">
        <v>82</v>
      </c>
    </row>
    <row r="384" spans="1:65" s="2" customFormat="1" ht="28.8">
      <c r="A384" s="33"/>
      <c r="B384" s="34"/>
      <c r="C384" s="35"/>
      <c r="D384" s="198" t="s">
        <v>136</v>
      </c>
      <c r="E384" s="35"/>
      <c r="F384" s="203" t="s">
        <v>621</v>
      </c>
      <c r="G384" s="35"/>
      <c r="H384" s="35"/>
      <c r="I384" s="200"/>
      <c r="J384" s="35"/>
      <c r="K384" s="35"/>
      <c r="L384" s="38"/>
      <c r="M384" s="201"/>
      <c r="N384" s="202"/>
      <c r="O384" s="70"/>
      <c r="P384" s="70"/>
      <c r="Q384" s="70"/>
      <c r="R384" s="70"/>
      <c r="S384" s="70"/>
      <c r="T384" s="7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136</v>
      </c>
      <c r="AU384" s="16" t="s">
        <v>82</v>
      </c>
    </row>
    <row r="385" spans="1:65" s="13" customFormat="1" ht="10.199999999999999">
      <c r="B385" s="204"/>
      <c r="C385" s="205"/>
      <c r="D385" s="198" t="s">
        <v>138</v>
      </c>
      <c r="E385" s="206" t="s">
        <v>1</v>
      </c>
      <c r="F385" s="207" t="s">
        <v>80</v>
      </c>
      <c r="G385" s="205"/>
      <c r="H385" s="208">
        <v>1</v>
      </c>
      <c r="I385" s="209"/>
      <c r="J385" s="205"/>
      <c r="K385" s="205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138</v>
      </c>
      <c r="AU385" s="214" t="s">
        <v>82</v>
      </c>
      <c r="AV385" s="13" t="s">
        <v>82</v>
      </c>
      <c r="AW385" s="13" t="s">
        <v>29</v>
      </c>
      <c r="AX385" s="13" t="s">
        <v>80</v>
      </c>
      <c r="AY385" s="214" t="s">
        <v>125</v>
      </c>
    </row>
    <row r="386" spans="1:65" s="2" customFormat="1" ht="24.15" customHeight="1">
      <c r="A386" s="33"/>
      <c r="B386" s="34"/>
      <c r="C386" s="226" t="s">
        <v>506</v>
      </c>
      <c r="D386" s="226" t="s">
        <v>319</v>
      </c>
      <c r="E386" s="227" t="s">
        <v>623</v>
      </c>
      <c r="F386" s="228" t="s">
        <v>624</v>
      </c>
      <c r="G386" s="229" t="s">
        <v>149</v>
      </c>
      <c r="H386" s="230">
        <v>1</v>
      </c>
      <c r="I386" s="231"/>
      <c r="J386" s="232">
        <f>ROUND(I386*H386,2)</f>
        <v>0</v>
      </c>
      <c r="K386" s="228" t="s">
        <v>131</v>
      </c>
      <c r="L386" s="233"/>
      <c r="M386" s="234" t="s">
        <v>1</v>
      </c>
      <c r="N386" s="235" t="s">
        <v>37</v>
      </c>
      <c r="O386" s="70"/>
      <c r="P386" s="194">
        <f>O386*H386</f>
        <v>0</v>
      </c>
      <c r="Q386" s="194">
        <v>1.2999999999999999E-3</v>
      </c>
      <c r="R386" s="194">
        <f>Q386*H386</f>
        <v>1.2999999999999999E-3</v>
      </c>
      <c r="S386" s="194">
        <v>0</v>
      </c>
      <c r="T386" s="195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6" t="s">
        <v>182</v>
      </c>
      <c r="AT386" s="196" t="s">
        <v>319</v>
      </c>
      <c r="AU386" s="196" t="s">
        <v>82</v>
      </c>
      <c r="AY386" s="16" t="s">
        <v>125</v>
      </c>
      <c r="BE386" s="197">
        <f>IF(N386="základní",J386,0)</f>
        <v>0</v>
      </c>
      <c r="BF386" s="197">
        <f>IF(N386="snížená",J386,0)</f>
        <v>0</v>
      </c>
      <c r="BG386" s="197">
        <f>IF(N386="zákl. přenesená",J386,0)</f>
        <v>0</v>
      </c>
      <c r="BH386" s="197">
        <f>IF(N386="sníž. přenesená",J386,0)</f>
        <v>0</v>
      </c>
      <c r="BI386" s="197">
        <f>IF(N386="nulová",J386,0)</f>
        <v>0</v>
      </c>
      <c r="BJ386" s="16" t="s">
        <v>80</v>
      </c>
      <c r="BK386" s="197">
        <f>ROUND(I386*H386,2)</f>
        <v>0</v>
      </c>
      <c r="BL386" s="16" t="s">
        <v>132</v>
      </c>
      <c r="BM386" s="196" t="s">
        <v>625</v>
      </c>
    </row>
    <row r="387" spans="1:65" s="2" customFormat="1" ht="10.199999999999999">
      <c r="A387" s="33"/>
      <c r="B387" s="34"/>
      <c r="C387" s="35"/>
      <c r="D387" s="198" t="s">
        <v>134</v>
      </c>
      <c r="E387" s="35"/>
      <c r="F387" s="199" t="s">
        <v>624</v>
      </c>
      <c r="G387" s="35"/>
      <c r="H387" s="35"/>
      <c r="I387" s="200"/>
      <c r="J387" s="35"/>
      <c r="K387" s="35"/>
      <c r="L387" s="38"/>
      <c r="M387" s="201"/>
      <c r="N387" s="202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134</v>
      </c>
      <c r="AU387" s="16" t="s">
        <v>82</v>
      </c>
    </row>
    <row r="388" spans="1:65" s="2" customFormat="1" ht="28.8">
      <c r="A388" s="33"/>
      <c r="B388" s="34"/>
      <c r="C388" s="35"/>
      <c r="D388" s="198" t="s">
        <v>136</v>
      </c>
      <c r="E388" s="35"/>
      <c r="F388" s="203" t="s">
        <v>621</v>
      </c>
      <c r="G388" s="35"/>
      <c r="H388" s="35"/>
      <c r="I388" s="200"/>
      <c r="J388" s="35"/>
      <c r="K388" s="35"/>
      <c r="L388" s="38"/>
      <c r="M388" s="201"/>
      <c r="N388" s="202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136</v>
      </c>
      <c r="AU388" s="16" t="s">
        <v>82</v>
      </c>
    </row>
    <row r="389" spans="1:65" s="2" customFormat="1" ht="24.15" customHeight="1">
      <c r="A389" s="33"/>
      <c r="B389" s="34"/>
      <c r="C389" s="185" t="s">
        <v>513</v>
      </c>
      <c r="D389" s="185" t="s">
        <v>127</v>
      </c>
      <c r="E389" s="186" t="s">
        <v>627</v>
      </c>
      <c r="F389" s="187" t="s">
        <v>628</v>
      </c>
      <c r="G389" s="188" t="s">
        <v>149</v>
      </c>
      <c r="H389" s="189">
        <v>1</v>
      </c>
      <c r="I389" s="190"/>
      <c r="J389" s="191">
        <f>ROUND(I389*H389,2)</f>
        <v>0</v>
      </c>
      <c r="K389" s="187" t="s">
        <v>131</v>
      </c>
      <c r="L389" s="38"/>
      <c r="M389" s="192" t="s">
        <v>1</v>
      </c>
      <c r="N389" s="193" t="s">
        <v>37</v>
      </c>
      <c r="O389" s="70"/>
      <c r="P389" s="194">
        <f>O389*H389</f>
        <v>0</v>
      </c>
      <c r="Q389" s="194">
        <v>0.11241</v>
      </c>
      <c r="R389" s="194">
        <f>Q389*H389</f>
        <v>0.11241</v>
      </c>
      <c r="S389" s="194">
        <v>0</v>
      </c>
      <c r="T389" s="195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6" t="s">
        <v>132</v>
      </c>
      <c r="AT389" s="196" t="s">
        <v>127</v>
      </c>
      <c r="AU389" s="196" t="s">
        <v>82</v>
      </c>
      <c r="AY389" s="16" t="s">
        <v>125</v>
      </c>
      <c r="BE389" s="197">
        <f>IF(N389="základní",J389,0)</f>
        <v>0</v>
      </c>
      <c r="BF389" s="197">
        <f>IF(N389="snížená",J389,0)</f>
        <v>0</v>
      </c>
      <c r="BG389" s="197">
        <f>IF(N389="zákl. přenesená",J389,0)</f>
        <v>0</v>
      </c>
      <c r="BH389" s="197">
        <f>IF(N389="sníž. přenesená",J389,0)</f>
        <v>0</v>
      </c>
      <c r="BI389" s="197">
        <f>IF(N389="nulová",J389,0)</f>
        <v>0</v>
      </c>
      <c r="BJ389" s="16" t="s">
        <v>80</v>
      </c>
      <c r="BK389" s="197">
        <f>ROUND(I389*H389,2)</f>
        <v>0</v>
      </c>
      <c r="BL389" s="16" t="s">
        <v>132</v>
      </c>
      <c r="BM389" s="196" t="s">
        <v>629</v>
      </c>
    </row>
    <row r="390" spans="1:65" s="2" customFormat="1" ht="19.2">
      <c r="A390" s="33"/>
      <c r="B390" s="34"/>
      <c r="C390" s="35"/>
      <c r="D390" s="198" t="s">
        <v>134</v>
      </c>
      <c r="E390" s="35"/>
      <c r="F390" s="199" t="s">
        <v>630</v>
      </c>
      <c r="G390" s="35"/>
      <c r="H390" s="35"/>
      <c r="I390" s="200"/>
      <c r="J390" s="35"/>
      <c r="K390" s="35"/>
      <c r="L390" s="38"/>
      <c r="M390" s="201"/>
      <c r="N390" s="202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134</v>
      </c>
      <c r="AU390" s="16" t="s">
        <v>82</v>
      </c>
    </row>
    <row r="391" spans="1:65" s="13" customFormat="1" ht="10.199999999999999">
      <c r="B391" s="204"/>
      <c r="C391" s="205"/>
      <c r="D391" s="198" t="s">
        <v>138</v>
      </c>
      <c r="E391" s="206" t="s">
        <v>1</v>
      </c>
      <c r="F391" s="207" t="s">
        <v>80</v>
      </c>
      <c r="G391" s="205"/>
      <c r="H391" s="208">
        <v>1</v>
      </c>
      <c r="I391" s="209"/>
      <c r="J391" s="205"/>
      <c r="K391" s="205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138</v>
      </c>
      <c r="AU391" s="214" t="s">
        <v>82</v>
      </c>
      <c r="AV391" s="13" t="s">
        <v>82</v>
      </c>
      <c r="AW391" s="13" t="s">
        <v>29</v>
      </c>
      <c r="AX391" s="13" t="s">
        <v>80</v>
      </c>
      <c r="AY391" s="214" t="s">
        <v>125</v>
      </c>
    </row>
    <row r="392" spans="1:65" s="2" customFormat="1" ht="21.75" customHeight="1">
      <c r="A392" s="33"/>
      <c r="B392" s="34"/>
      <c r="C392" s="226" t="s">
        <v>523</v>
      </c>
      <c r="D392" s="226" t="s">
        <v>319</v>
      </c>
      <c r="E392" s="227" t="s">
        <v>632</v>
      </c>
      <c r="F392" s="228" t="s">
        <v>633</v>
      </c>
      <c r="G392" s="229" t="s">
        <v>149</v>
      </c>
      <c r="H392" s="230">
        <v>1</v>
      </c>
      <c r="I392" s="231"/>
      <c r="J392" s="232">
        <f>ROUND(I392*H392,2)</f>
        <v>0</v>
      </c>
      <c r="K392" s="228" t="s">
        <v>131</v>
      </c>
      <c r="L392" s="233"/>
      <c r="M392" s="234" t="s">
        <v>1</v>
      </c>
      <c r="N392" s="235" t="s">
        <v>37</v>
      </c>
      <c r="O392" s="70"/>
      <c r="P392" s="194">
        <f>O392*H392</f>
        <v>0</v>
      </c>
      <c r="Q392" s="194">
        <v>6.1000000000000004E-3</v>
      </c>
      <c r="R392" s="194">
        <f>Q392*H392</f>
        <v>6.1000000000000004E-3</v>
      </c>
      <c r="S392" s="194">
        <v>0</v>
      </c>
      <c r="T392" s="195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6" t="s">
        <v>182</v>
      </c>
      <c r="AT392" s="196" t="s">
        <v>319</v>
      </c>
      <c r="AU392" s="196" t="s">
        <v>82</v>
      </c>
      <c r="AY392" s="16" t="s">
        <v>125</v>
      </c>
      <c r="BE392" s="197">
        <f>IF(N392="základní",J392,0)</f>
        <v>0</v>
      </c>
      <c r="BF392" s="197">
        <f>IF(N392="snížená",J392,0)</f>
        <v>0</v>
      </c>
      <c r="BG392" s="197">
        <f>IF(N392="zákl. přenesená",J392,0)</f>
        <v>0</v>
      </c>
      <c r="BH392" s="197">
        <f>IF(N392="sníž. přenesená",J392,0)</f>
        <v>0</v>
      </c>
      <c r="BI392" s="197">
        <f>IF(N392="nulová",J392,0)</f>
        <v>0</v>
      </c>
      <c r="BJ392" s="16" t="s">
        <v>80</v>
      </c>
      <c r="BK392" s="197">
        <f>ROUND(I392*H392,2)</f>
        <v>0</v>
      </c>
      <c r="BL392" s="16" t="s">
        <v>132</v>
      </c>
      <c r="BM392" s="196" t="s">
        <v>634</v>
      </c>
    </row>
    <row r="393" spans="1:65" s="2" customFormat="1" ht="10.199999999999999">
      <c r="A393" s="33"/>
      <c r="B393" s="34"/>
      <c r="C393" s="35"/>
      <c r="D393" s="198" t="s">
        <v>134</v>
      </c>
      <c r="E393" s="35"/>
      <c r="F393" s="199" t="s">
        <v>633</v>
      </c>
      <c r="G393" s="35"/>
      <c r="H393" s="35"/>
      <c r="I393" s="200"/>
      <c r="J393" s="35"/>
      <c r="K393" s="35"/>
      <c r="L393" s="38"/>
      <c r="M393" s="201"/>
      <c r="N393" s="202"/>
      <c r="O393" s="70"/>
      <c r="P393" s="70"/>
      <c r="Q393" s="70"/>
      <c r="R393" s="70"/>
      <c r="S393" s="70"/>
      <c r="T393" s="71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134</v>
      </c>
      <c r="AU393" s="16" t="s">
        <v>82</v>
      </c>
    </row>
    <row r="394" spans="1:65" s="2" customFormat="1" ht="28.8">
      <c r="A394" s="33"/>
      <c r="B394" s="34"/>
      <c r="C394" s="35"/>
      <c r="D394" s="198" t="s">
        <v>136</v>
      </c>
      <c r="E394" s="35"/>
      <c r="F394" s="203" t="s">
        <v>635</v>
      </c>
      <c r="G394" s="35"/>
      <c r="H394" s="35"/>
      <c r="I394" s="200"/>
      <c r="J394" s="35"/>
      <c r="K394" s="35"/>
      <c r="L394" s="38"/>
      <c r="M394" s="201"/>
      <c r="N394" s="202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136</v>
      </c>
      <c r="AU394" s="16" t="s">
        <v>82</v>
      </c>
    </row>
    <row r="395" spans="1:65" s="2" customFormat="1" ht="24.15" customHeight="1">
      <c r="A395" s="33"/>
      <c r="B395" s="34"/>
      <c r="C395" s="185" t="s">
        <v>531</v>
      </c>
      <c r="D395" s="185" t="s">
        <v>127</v>
      </c>
      <c r="E395" s="186" t="s">
        <v>637</v>
      </c>
      <c r="F395" s="187" t="s">
        <v>638</v>
      </c>
      <c r="G395" s="188" t="s">
        <v>494</v>
      </c>
      <c r="H395" s="189">
        <v>29.8</v>
      </c>
      <c r="I395" s="190"/>
      <c r="J395" s="191">
        <f>ROUND(I395*H395,2)</f>
        <v>0</v>
      </c>
      <c r="K395" s="187" t="s">
        <v>131</v>
      </c>
      <c r="L395" s="38"/>
      <c r="M395" s="192" t="s">
        <v>1</v>
      </c>
      <c r="N395" s="193" t="s">
        <v>37</v>
      </c>
      <c r="O395" s="70"/>
      <c r="P395" s="194">
        <f>O395*H395</f>
        <v>0</v>
      </c>
      <c r="Q395" s="194">
        <v>1.0000000000000001E-5</v>
      </c>
      <c r="R395" s="194">
        <f>Q395*H395</f>
        <v>2.9800000000000003E-4</v>
      </c>
      <c r="S395" s="194">
        <v>0</v>
      </c>
      <c r="T395" s="195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6" t="s">
        <v>132</v>
      </c>
      <c r="AT395" s="196" t="s">
        <v>127</v>
      </c>
      <c r="AU395" s="196" t="s">
        <v>82</v>
      </c>
      <c r="AY395" s="16" t="s">
        <v>125</v>
      </c>
      <c r="BE395" s="197">
        <f>IF(N395="základní",J395,0)</f>
        <v>0</v>
      </c>
      <c r="BF395" s="197">
        <f>IF(N395="snížená",J395,0)</f>
        <v>0</v>
      </c>
      <c r="BG395" s="197">
        <f>IF(N395="zákl. přenesená",J395,0)</f>
        <v>0</v>
      </c>
      <c r="BH395" s="197">
        <f>IF(N395="sníž. přenesená",J395,0)</f>
        <v>0</v>
      </c>
      <c r="BI395" s="197">
        <f>IF(N395="nulová",J395,0)</f>
        <v>0</v>
      </c>
      <c r="BJ395" s="16" t="s">
        <v>80</v>
      </c>
      <c r="BK395" s="197">
        <f>ROUND(I395*H395,2)</f>
        <v>0</v>
      </c>
      <c r="BL395" s="16" t="s">
        <v>132</v>
      </c>
      <c r="BM395" s="196" t="s">
        <v>639</v>
      </c>
    </row>
    <row r="396" spans="1:65" s="2" customFormat="1" ht="19.2">
      <c r="A396" s="33"/>
      <c r="B396" s="34"/>
      <c r="C396" s="35"/>
      <c r="D396" s="198" t="s">
        <v>134</v>
      </c>
      <c r="E396" s="35"/>
      <c r="F396" s="199" t="s">
        <v>640</v>
      </c>
      <c r="G396" s="35"/>
      <c r="H396" s="35"/>
      <c r="I396" s="200"/>
      <c r="J396" s="35"/>
      <c r="K396" s="35"/>
      <c r="L396" s="38"/>
      <c r="M396" s="201"/>
      <c r="N396" s="202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134</v>
      </c>
      <c r="AU396" s="16" t="s">
        <v>82</v>
      </c>
    </row>
    <row r="397" spans="1:65" s="13" customFormat="1" ht="10.199999999999999">
      <c r="B397" s="204"/>
      <c r="C397" s="205"/>
      <c r="D397" s="198" t="s">
        <v>138</v>
      </c>
      <c r="E397" s="206" t="s">
        <v>1</v>
      </c>
      <c r="F397" s="207" t="s">
        <v>907</v>
      </c>
      <c r="G397" s="205"/>
      <c r="H397" s="208">
        <v>2.8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138</v>
      </c>
      <c r="AU397" s="214" t="s">
        <v>82</v>
      </c>
      <c r="AV397" s="13" t="s">
        <v>82</v>
      </c>
      <c r="AW397" s="13" t="s">
        <v>29</v>
      </c>
      <c r="AX397" s="13" t="s">
        <v>72</v>
      </c>
      <c r="AY397" s="214" t="s">
        <v>125</v>
      </c>
    </row>
    <row r="398" spans="1:65" s="13" customFormat="1" ht="10.199999999999999">
      <c r="B398" s="204"/>
      <c r="C398" s="205"/>
      <c r="D398" s="198" t="s">
        <v>138</v>
      </c>
      <c r="E398" s="206" t="s">
        <v>1</v>
      </c>
      <c r="F398" s="207" t="s">
        <v>908</v>
      </c>
      <c r="G398" s="205"/>
      <c r="H398" s="208">
        <v>27</v>
      </c>
      <c r="I398" s="209"/>
      <c r="J398" s="205"/>
      <c r="K398" s="205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138</v>
      </c>
      <c r="AU398" s="214" t="s">
        <v>82</v>
      </c>
      <c r="AV398" s="13" t="s">
        <v>82</v>
      </c>
      <c r="AW398" s="13" t="s">
        <v>29</v>
      </c>
      <c r="AX398" s="13" t="s">
        <v>72</v>
      </c>
      <c r="AY398" s="214" t="s">
        <v>125</v>
      </c>
    </row>
    <row r="399" spans="1:65" s="14" customFormat="1" ht="10.199999999999999">
      <c r="B399" s="215"/>
      <c r="C399" s="216"/>
      <c r="D399" s="198" t="s">
        <v>138</v>
      </c>
      <c r="E399" s="217" t="s">
        <v>1</v>
      </c>
      <c r="F399" s="218" t="s">
        <v>191</v>
      </c>
      <c r="G399" s="216"/>
      <c r="H399" s="219">
        <v>29.8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138</v>
      </c>
      <c r="AU399" s="225" t="s">
        <v>82</v>
      </c>
      <c r="AV399" s="14" t="s">
        <v>132</v>
      </c>
      <c r="AW399" s="14" t="s">
        <v>29</v>
      </c>
      <c r="AX399" s="14" t="s">
        <v>80</v>
      </c>
      <c r="AY399" s="225" t="s">
        <v>125</v>
      </c>
    </row>
    <row r="400" spans="1:65" s="2" customFormat="1" ht="24.15" customHeight="1">
      <c r="A400" s="33"/>
      <c r="B400" s="34"/>
      <c r="C400" s="185" t="s">
        <v>539</v>
      </c>
      <c r="D400" s="185" t="s">
        <v>127</v>
      </c>
      <c r="E400" s="186" t="s">
        <v>644</v>
      </c>
      <c r="F400" s="187" t="s">
        <v>645</v>
      </c>
      <c r="G400" s="188" t="s">
        <v>494</v>
      </c>
      <c r="H400" s="189">
        <v>29.8</v>
      </c>
      <c r="I400" s="190"/>
      <c r="J400" s="191">
        <f>ROUND(I400*H400,2)</f>
        <v>0</v>
      </c>
      <c r="K400" s="187" t="s">
        <v>131</v>
      </c>
      <c r="L400" s="38"/>
      <c r="M400" s="192" t="s">
        <v>1</v>
      </c>
      <c r="N400" s="193" t="s">
        <v>37</v>
      </c>
      <c r="O400" s="70"/>
      <c r="P400" s="194">
        <f>O400*H400</f>
        <v>0</v>
      </c>
      <c r="Q400" s="194">
        <v>3.4000000000000002E-4</v>
      </c>
      <c r="R400" s="194">
        <f>Q400*H400</f>
        <v>1.0132E-2</v>
      </c>
      <c r="S400" s="194">
        <v>0</v>
      </c>
      <c r="T400" s="195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96" t="s">
        <v>132</v>
      </c>
      <c r="AT400" s="196" t="s">
        <v>127</v>
      </c>
      <c r="AU400" s="196" t="s">
        <v>82</v>
      </c>
      <c r="AY400" s="16" t="s">
        <v>125</v>
      </c>
      <c r="BE400" s="197">
        <f>IF(N400="základní",J400,0)</f>
        <v>0</v>
      </c>
      <c r="BF400" s="197">
        <f>IF(N400="snížená",J400,0)</f>
        <v>0</v>
      </c>
      <c r="BG400" s="197">
        <f>IF(N400="zákl. přenesená",J400,0)</f>
        <v>0</v>
      </c>
      <c r="BH400" s="197">
        <f>IF(N400="sníž. přenesená",J400,0)</f>
        <v>0</v>
      </c>
      <c r="BI400" s="197">
        <f>IF(N400="nulová",J400,0)</f>
        <v>0</v>
      </c>
      <c r="BJ400" s="16" t="s">
        <v>80</v>
      </c>
      <c r="BK400" s="197">
        <f>ROUND(I400*H400,2)</f>
        <v>0</v>
      </c>
      <c r="BL400" s="16" t="s">
        <v>132</v>
      </c>
      <c r="BM400" s="196" t="s">
        <v>646</v>
      </c>
    </row>
    <row r="401" spans="1:65" s="2" customFormat="1" ht="38.4">
      <c r="A401" s="33"/>
      <c r="B401" s="34"/>
      <c r="C401" s="35"/>
      <c r="D401" s="198" t="s">
        <v>134</v>
      </c>
      <c r="E401" s="35"/>
      <c r="F401" s="199" t="s">
        <v>647</v>
      </c>
      <c r="G401" s="35"/>
      <c r="H401" s="35"/>
      <c r="I401" s="200"/>
      <c r="J401" s="35"/>
      <c r="K401" s="35"/>
      <c r="L401" s="38"/>
      <c r="M401" s="201"/>
      <c r="N401" s="202"/>
      <c r="O401" s="70"/>
      <c r="P401" s="70"/>
      <c r="Q401" s="70"/>
      <c r="R401" s="70"/>
      <c r="S401" s="70"/>
      <c r="T401" s="71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6" t="s">
        <v>134</v>
      </c>
      <c r="AU401" s="16" t="s">
        <v>82</v>
      </c>
    </row>
    <row r="402" spans="1:65" s="2" customFormat="1" ht="28.8">
      <c r="A402" s="33"/>
      <c r="B402" s="34"/>
      <c r="C402" s="35"/>
      <c r="D402" s="198" t="s">
        <v>136</v>
      </c>
      <c r="E402" s="35"/>
      <c r="F402" s="203" t="s">
        <v>648</v>
      </c>
      <c r="G402" s="35"/>
      <c r="H402" s="35"/>
      <c r="I402" s="200"/>
      <c r="J402" s="35"/>
      <c r="K402" s="35"/>
      <c r="L402" s="38"/>
      <c r="M402" s="201"/>
      <c r="N402" s="202"/>
      <c r="O402" s="70"/>
      <c r="P402" s="70"/>
      <c r="Q402" s="70"/>
      <c r="R402" s="70"/>
      <c r="S402" s="70"/>
      <c r="T402" s="71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136</v>
      </c>
      <c r="AU402" s="16" t="s">
        <v>82</v>
      </c>
    </row>
    <row r="403" spans="1:65" s="13" customFormat="1" ht="10.199999999999999">
      <c r="B403" s="204"/>
      <c r="C403" s="205"/>
      <c r="D403" s="198" t="s">
        <v>138</v>
      </c>
      <c r="E403" s="206" t="s">
        <v>1</v>
      </c>
      <c r="F403" s="207" t="s">
        <v>909</v>
      </c>
      <c r="G403" s="205"/>
      <c r="H403" s="208">
        <v>29.8</v>
      </c>
      <c r="I403" s="209"/>
      <c r="J403" s="205"/>
      <c r="K403" s="205"/>
      <c r="L403" s="210"/>
      <c r="M403" s="211"/>
      <c r="N403" s="212"/>
      <c r="O403" s="212"/>
      <c r="P403" s="212"/>
      <c r="Q403" s="212"/>
      <c r="R403" s="212"/>
      <c r="S403" s="212"/>
      <c r="T403" s="213"/>
      <c r="AT403" s="214" t="s">
        <v>138</v>
      </c>
      <c r="AU403" s="214" t="s">
        <v>82</v>
      </c>
      <c r="AV403" s="13" t="s">
        <v>82</v>
      </c>
      <c r="AW403" s="13" t="s">
        <v>29</v>
      </c>
      <c r="AX403" s="13" t="s">
        <v>80</v>
      </c>
      <c r="AY403" s="214" t="s">
        <v>125</v>
      </c>
    </row>
    <row r="404" spans="1:65" s="2" customFormat="1" ht="16.5" customHeight="1">
      <c r="A404" s="33"/>
      <c r="B404" s="34"/>
      <c r="C404" s="185" t="s">
        <v>547</v>
      </c>
      <c r="D404" s="185" t="s">
        <v>127</v>
      </c>
      <c r="E404" s="186" t="s">
        <v>651</v>
      </c>
      <c r="F404" s="187" t="s">
        <v>652</v>
      </c>
      <c r="G404" s="188" t="s">
        <v>130</v>
      </c>
      <c r="H404" s="189">
        <v>6</v>
      </c>
      <c r="I404" s="190"/>
      <c r="J404" s="191">
        <f>ROUND(I404*H404,2)</f>
        <v>0</v>
      </c>
      <c r="K404" s="187" t="s">
        <v>131</v>
      </c>
      <c r="L404" s="38"/>
      <c r="M404" s="192" t="s">
        <v>1</v>
      </c>
      <c r="N404" s="193" t="s">
        <v>37</v>
      </c>
      <c r="O404" s="70"/>
      <c r="P404" s="194">
        <f>O404*H404</f>
        <v>0</v>
      </c>
      <c r="Q404" s="194">
        <v>0</v>
      </c>
      <c r="R404" s="194">
        <f>Q404*H404</f>
        <v>0</v>
      </c>
      <c r="S404" s="194">
        <v>0.01</v>
      </c>
      <c r="T404" s="195">
        <f>S404*H404</f>
        <v>0.06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96" t="s">
        <v>132</v>
      </c>
      <c r="AT404" s="196" t="s">
        <v>127</v>
      </c>
      <c r="AU404" s="196" t="s">
        <v>82</v>
      </c>
      <c r="AY404" s="16" t="s">
        <v>125</v>
      </c>
      <c r="BE404" s="197">
        <f>IF(N404="základní",J404,0)</f>
        <v>0</v>
      </c>
      <c r="BF404" s="197">
        <f>IF(N404="snížená",J404,0)</f>
        <v>0</v>
      </c>
      <c r="BG404" s="197">
        <f>IF(N404="zákl. přenesená",J404,0)</f>
        <v>0</v>
      </c>
      <c r="BH404" s="197">
        <f>IF(N404="sníž. přenesená",J404,0)</f>
        <v>0</v>
      </c>
      <c r="BI404" s="197">
        <f>IF(N404="nulová",J404,0)</f>
        <v>0</v>
      </c>
      <c r="BJ404" s="16" t="s">
        <v>80</v>
      </c>
      <c r="BK404" s="197">
        <f>ROUND(I404*H404,2)</f>
        <v>0</v>
      </c>
      <c r="BL404" s="16" t="s">
        <v>132</v>
      </c>
      <c r="BM404" s="196" t="s">
        <v>653</v>
      </c>
    </row>
    <row r="405" spans="1:65" s="2" customFormat="1" ht="19.2">
      <c r="A405" s="33"/>
      <c r="B405" s="34"/>
      <c r="C405" s="35"/>
      <c r="D405" s="198" t="s">
        <v>134</v>
      </c>
      <c r="E405" s="35"/>
      <c r="F405" s="199" t="s">
        <v>654</v>
      </c>
      <c r="G405" s="35"/>
      <c r="H405" s="35"/>
      <c r="I405" s="200"/>
      <c r="J405" s="35"/>
      <c r="K405" s="35"/>
      <c r="L405" s="38"/>
      <c r="M405" s="201"/>
      <c r="N405" s="202"/>
      <c r="O405" s="70"/>
      <c r="P405" s="70"/>
      <c r="Q405" s="70"/>
      <c r="R405" s="70"/>
      <c r="S405" s="70"/>
      <c r="T405" s="7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6" t="s">
        <v>134</v>
      </c>
      <c r="AU405" s="16" t="s">
        <v>82</v>
      </c>
    </row>
    <row r="406" spans="1:65" s="2" customFormat="1" ht="48">
      <c r="A406" s="33"/>
      <c r="B406" s="34"/>
      <c r="C406" s="35"/>
      <c r="D406" s="198" t="s">
        <v>136</v>
      </c>
      <c r="E406" s="35"/>
      <c r="F406" s="203" t="s">
        <v>910</v>
      </c>
      <c r="G406" s="35"/>
      <c r="H406" s="35"/>
      <c r="I406" s="200"/>
      <c r="J406" s="35"/>
      <c r="K406" s="35"/>
      <c r="L406" s="38"/>
      <c r="M406" s="201"/>
      <c r="N406" s="202"/>
      <c r="O406" s="70"/>
      <c r="P406" s="70"/>
      <c r="Q406" s="70"/>
      <c r="R406" s="70"/>
      <c r="S406" s="70"/>
      <c r="T406" s="71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136</v>
      </c>
      <c r="AU406" s="16" t="s">
        <v>82</v>
      </c>
    </row>
    <row r="407" spans="1:65" s="13" customFormat="1" ht="10.199999999999999">
      <c r="B407" s="204"/>
      <c r="C407" s="205"/>
      <c r="D407" s="198" t="s">
        <v>138</v>
      </c>
      <c r="E407" s="206" t="s">
        <v>1</v>
      </c>
      <c r="F407" s="207" t="s">
        <v>656</v>
      </c>
      <c r="G407" s="205"/>
      <c r="H407" s="208">
        <v>6</v>
      </c>
      <c r="I407" s="209"/>
      <c r="J407" s="205"/>
      <c r="K407" s="205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138</v>
      </c>
      <c r="AU407" s="214" t="s">
        <v>82</v>
      </c>
      <c r="AV407" s="13" t="s">
        <v>82</v>
      </c>
      <c r="AW407" s="13" t="s">
        <v>29</v>
      </c>
      <c r="AX407" s="13" t="s">
        <v>80</v>
      </c>
      <c r="AY407" s="214" t="s">
        <v>125</v>
      </c>
    </row>
    <row r="408" spans="1:65" s="2" customFormat="1" ht="24.15" customHeight="1">
      <c r="A408" s="33"/>
      <c r="B408" s="34"/>
      <c r="C408" s="185" t="s">
        <v>555</v>
      </c>
      <c r="D408" s="185" t="s">
        <v>127</v>
      </c>
      <c r="E408" s="186" t="s">
        <v>658</v>
      </c>
      <c r="F408" s="187" t="s">
        <v>659</v>
      </c>
      <c r="G408" s="188" t="s">
        <v>185</v>
      </c>
      <c r="H408" s="189">
        <v>1.35</v>
      </c>
      <c r="I408" s="190"/>
      <c r="J408" s="191">
        <f>ROUND(I408*H408,2)</f>
        <v>0</v>
      </c>
      <c r="K408" s="187" t="s">
        <v>131</v>
      </c>
      <c r="L408" s="38"/>
      <c r="M408" s="192" t="s">
        <v>1</v>
      </c>
      <c r="N408" s="193" t="s">
        <v>37</v>
      </c>
      <c r="O408" s="70"/>
      <c r="P408" s="194">
        <f>O408*H408</f>
        <v>0</v>
      </c>
      <c r="Q408" s="194">
        <v>0</v>
      </c>
      <c r="R408" s="194">
        <f>Q408*H408</f>
        <v>0</v>
      </c>
      <c r="S408" s="194">
        <v>0</v>
      </c>
      <c r="T408" s="195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96" t="s">
        <v>132</v>
      </c>
      <c r="AT408" s="196" t="s">
        <v>127</v>
      </c>
      <c r="AU408" s="196" t="s">
        <v>82</v>
      </c>
      <c r="AY408" s="16" t="s">
        <v>125</v>
      </c>
      <c r="BE408" s="197">
        <f>IF(N408="základní",J408,0)</f>
        <v>0</v>
      </c>
      <c r="BF408" s="197">
        <f>IF(N408="snížená",J408,0)</f>
        <v>0</v>
      </c>
      <c r="BG408" s="197">
        <f>IF(N408="zákl. přenesená",J408,0)</f>
        <v>0</v>
      </c>
      <c r="BH408" s="197">
        <f>IF(N408="sníž. přenesená",J408,0)</f>
        <v>0</v>
      </c>
      <c r="BI408" s="197">
        <f>IF(N408="nulová",J408,0)</f>
        <v>0</v>
      </c>
      <c r="BJ408" s="16" t="s">
        <v>80</v>
      </c>
      <c r="BK408" s="197">
        <f>ROUND(I408*H408,2)</f>
        <v>0</v>
      </c>
      <c r="BL408" s="16" t="s">
        <v>132</v>
      </c>
      <c r="BM408" s="196" t="s">
        <v>660</v>
      </c>
    </row>
    <row r="409" spans="1:65" s="2" customFormat="1" ht="19.2">
      <c r="A409" s="33"/>
      <c r="B409" s="34"/>
      <c r="C409" s="35"/>
      <c r="D409" s="198" t="s">
        <v>134</v>
      </c>
      <c r="E409" s="35"/>
      <c r="F409" s="199" t="s">
        <v>661</v>
      </c>
      <c r="G409" s="35"/>
      <c r="H409" s="35"/>
      <c r="I409" s="200"/>
      <c r="J409" s="35"/>
      <c r="K409" s="35"/>
      <c r="L409" s="38"/>
      <c r="M409" s="201"/>
      <c r="N409" s="202"/>
      <c r="O409" s="70"/>
      <c r="P409" s="70"/>
      <c r="Q409" s="70"/>
      <c r="R409" s="70"/>
      <c r="S409" s="70"/>
      <c r="T409" s="71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6" t="s">
        <v>134</v>
      </c>
      <c r="AU409" s="16" t="s">
        <v>82</v>
      </c>
    </row>
    <row r="410" spans="1:65" s="2" customFormat="1" ht="28.8">
      <c r="A410" s="33"/>
      <c r="B410" s="34"/>
      <c r="C410" s="35"/>
      <c r="D410" s="198" t="s">
        <v>136</v>
      </c>
      <c r="E410" s="35"/>
      <c r="F410" s="203" t="s">
        <v>662</v>
      </c>
      <c r="G410" s="35"/>
      <c r="H410" s="35"/>
      <c r="I410" s="200"/>
      <c r="J410" s="35"/>
      <c r="K410" s="35"/>
      <c r="L410" s="38"/>
      <c r="M410" s="201"/>
      <c r="N410" s="202"/>
      <c r="O410" s="70"/>
      <c r="P410" s="70"/>
      <c r="Q410" s="70"/>
      <c r="R410" s="70"/>
      <c r="S410" s="70"/>
      <c r="T410" s="71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6" t="s">
        <v>136</v>
      </c>
      <c r="AU410" s="16" t="s">
        <v>82</v>
      </c>
    </row>
    <row r="411" spans="1:65" s="13" customFormat="1" ht="20.399999999999999">
      <c r="B411" s="204"/>
      <c r="C411" s="205"/>
      <c r="D411" s="198" t="s">
        <v>138</v>
      </c>
      <c r="E411" s="206" t="s">
        <v>1</v>
      </c>
      <c r="F411" s="207" t="s">
        <v>911</v>
      </c>
      <c r="G411" s="205"/>
      <c r="H411" s="208">
        <v>1.35</v>
      </c>
      <c r="I411" s="209"/>
      <c r="J411" s="205"/>
      <c r="K411" s="205"/>
      <c r="L411" s="210"/>
      <c r="M411" s="211"/>
      <c r="N411" s="212"/>
      <c r="O411" s="212"/>
      <c r="P411" s="212"/>
      <c r="Q411" s="212"/>
      <c r="R411" s="212"/>
      <c r="S411" s="212"/>
      <c r="T411" s="213"/>
      <c r="AT411" s="214" t="s">
        <v>138</v>
      </c>
      <c r="AU411" s="214" t="s">
        <v>82</v>
      </c>
      <c r="AV411" s="13" t="s">
        <v>82</v>
      </c>
      <c r="AW411" s="13" t="s">
        <v>29</v>
      </c>
      <c r="AX411" s="13" t="s">
        <v>80</v>
      </c>
      <c r="AY411" s="214" t="s">
        <v>125</v>
      </c>
    </row>
    <row r="412" spans="1:65" s="12" customFormat="1" ht="22.8" customHeight="1">
      <c r="B412" s="169"/>
      <c r="C412" s="170"/>
      <c r="D412" s="171" t="s">
        <v>71</v>
      </c>
      <c r="E412" s="183" t="s">
        <v>664</v>
      </c>
      <c r="F412" s="183" t="s">
        <v>665</v>
      </c>
      <c r="G412" s="170"/>
      <c r="H412" s="170"/>
      <c r="I412" s="173"/>
      <c r="J412" s="184">
        <f>BK412</f>
        <v>0</v>
      </c>
      <c r="K412" s="170"/>
      <c r="L412" s="175"/>
      <c r="M412" s="176"/>
      <c r="N412" s="177"/>
      <c r="O412" s="177"/>
      <c r="P412" s="178">
        <f>SUM(P413:P426)</f>
        <v>0</v>
      </c>
      <c r="Q412" s="177"/>
      <c r="R412" s="178">
        <f>SUM(R413:R426)</f>
        <v>0</v>
      </c>
      <c r="S412" s="177"/>
      <c r="T412" s="179">
        <f>SUM(T413:T426)</f>
        <v>0</v>
      </c>
      <c r="AR412" s="180" t="s">
        <v>80</v>
      </c>
      <c r="AT412" s="181" t="s">
        <v>71</v>
      </c>
      <c r="AU412" s="181" t="s">
        <v>80</v>
      </c>
      <c r="AY412" s="180" t="s">
        <v>125</v>
      </c>
      <c r="BK412" s="182">
        <f>SUM(BK413:BK426)</f>
        <v>0</v>
      </c>
    </row>
    <row r="413" spans="1:65" s="2" customFormat="1" ht="24.15" customHeight="1">
      <c r="A413" s="33"/>
      <c r="B413" s="34"/>
      <c r="C413" s="185" t="s">
        <v>562</v>
      </c>
      <c r="D413" s="185" t="s">
        <v>127</v>
      </c>
      <c r="E413" s="186" t="s">
        <v>667</v>
      </c>
      <c r="F413" s="187" t="s">
        <v>668</v>
      </c>
      <c r="G413" s="188" t="s">
        <v>669</v>
      </c>
      <c r="H413" s="189">
        <v>0.06</v>
      </c>
      <c r="I413" s="190"/>
      <c r="J413" s="191">
        <f>ROUND(I413*H413,2)</f>
        <v>0</v>
      </c>
      <c r="K413" s="187" t="s">
        <v>131</v>
      </c>
      <c r="L413" s="38"/>
      <c r="M413" s="192" t="s">
        <v>1</v>
      </c>
      <c r="N413" s="193" t="s">
        <v>37</v>
      </c>
      <c r="O413" s="70"/>
      <c r="P413" s="194">
        <f>O413*H413</f>
        <v>0</v>
      </c>
      <c r="Q413" s="194">
        <v>0</v>
      </c>
      <c r="R413" s="194">
        <f>Q413*H413</f>
        <v>0</v>
      </c>
      <c r="S413" s="194">
        <v>0</v>
      </c>
      <c r="T413" s="195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96" t="s">
        <v>132</v>
      </c>
      <c r="AT413" s="196" t="s">
        <v>127</v>
      </c>
      <c r="AU413" s="196" t="s">
        <v>82</v>
      </c>
      <c r="AY413" s="16" t="s">
        <v>125</v>
      </c>
      <c r="BE413" s="197">
        <f>IF(N413="základní",J413,0)</f>
        <v>0</v>
      </c>
      <c r="BF413" s="197">
        <f>IF(N413="snížená",J413,0)</f>
        <v>0</v>
      </c>
      <c r="BG413" s="197">
        <f>IF(N413="zákl. přenesená",J413,0)</f>
        <v>0</v>
      </c>
      <c r="BH413" s="197">
        <f>IF(N413="sníž. přenesená",J413,0)</f>
        <v>0</v>
      </c>
      <c r="BI413" s="197">
        <f>IF(N413="nulová",J413,0)</f>
        <v>0</v>
      </c>
      <c r="BJ413" s="16" t="s">
        <v>80</v>
      </c>
      <c r="BK413" s="197">
        <f>ROUND(I413*H413,2)</f>
        <v>0</v>
      </c>
      <c r="BL413" s="16" t="s">
        <v>132</v>
      </c>
      <c r="BM413" s="196" t="s">
        <v>670</v>
      </c>
    </row>
    <row r="414" spans="1:65" s="2" customFormat="1" ht="19.2">
      <c r="A414" s="33"/>
      <c r="B414" s="34"/>
      <c r="C414" s="35"/>
      <c r="D414" s="198" t="s">
        <v>134</v>
      </c>
      <c r="E414" s="35"/>
      <c r="F414" s="199" t="s">
        <v>671</v>
      </c>
      <c r="G414" s="35"/>
      <c r="H414" s="35"/>
      <c r="I414" s="200"/>
      <c r="J414" s="35"/>
      <c r="K414" s="35"/>
      <c r="L414" s="38"/>
      <c r="M414" s="201"/>
      <c r="N414" s="202"/>
      <c r="O414" s="70"/>
      <c r="P414" s="70"/>
      <c r="Q414" s="70"/>
      <c r="R414" s="70"/>
      <c r="S414" s="70"/>
      <c r="T414" s="71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6" t="s">
        <v>134</v>
      </c>
      <c r="AU414" s="16" t="s">
        <v>82</v>
      </c>
    </row>
    <row r="415" spans="1:65" s="2" customFormat="1" ht="24.15" customHeight="1">
      <c r="A415" s="33"/>
      <c r="B415" s="34"/>
      <c r="C415" s="185" t="s">
        <v>570</v>
      </c>
      <c r="D415" s="185" t="s">
        <v>127</v>
      </c>
      <c r="E415" s="186" t="s">
        <v>673</v>
      </c>
      <c r="F415" s="187" t="s">
        <v>674</v>
      </c>
      <c r="G415" s="188" t="s">
        <v>669</v>
      </c>
      <c r="H415" s="189">
        <v>250.46799999999999</v>
      </c>
      <c r="I415" s="190"/>
      <c r="J415" s="191">
        <f>ROUND(I415*H415,2)</f>
        <v>0</v>
      </c>
      <c r="K415" s="187" t="s">
        <v>131</v>
      </c>
      <c r="L415" s="38"/>
      <c r="M415" s="192" t="s">
        <v>1</v>
      </c>
      <c r="N415" s="193" t="s">
        <v>37</v>
      </c>
      <c r="O415" s="70"/>
      <c r="P415" s="194">
        <f>O415*H415</f>
        <v>0</v>
      </c>
      <c r="Q415" s="194">
        <v>0</v>
      </c>
      <c r="R415" s="194">
        <f>Q415*H415</f>
        <v>0</v>
      </c>
      <c r="S415" s="194">
        <v>0</v>
      </c>
      <c r="T415" s="195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96" t="s">
        <v>132</v>
      </c>
      <c r="AT415" s="196" t="s">
        <v>127</v>
      </c>
      <c r="AU415" s="196" t="s">
        <v>82</v>
      </c>
      <c r="AY415" s="16" t="s">
        <v>125</v>
      </c>
      <c r="BE415" s="197">
        <f>IF(N415="základní",J415,0)</f>
        <v>0</v>
      </c>
      <c r="BF415" s="197">
        <f>IF(N415="snížená",J415,0)</f>
        <v>0</v>
      </c>
      <c r="BG415" s="197">
        <f>IF(N415="zákl. přenesená",J415,0)</f>
        <v>0</v>
      </c>
      <c r="BH415" s="197">
        <f>IF(N415="sníž. přenesená",J415,0)</f>
        <v>0</v>
      </c>
      <c r="BI415" s="197">
        <f>IF(N415="nulová",J415,0)</f>
        <v>0</v>
      </c>
      <c r="BJ415" s="16" t="s">
        <v>80</v>
      </c>
      <c r="BK415" s="197">
        <f>ROUND(I415*H415,2)</f>
        <v>0</v>
      </c>
      <c r="BL415" s="16" t="s">
        <v>132</v>
      </c>
      <c r="BM415" s="196" t="s">
        <v>675</v>
      </c>
    </row>
    <row r="416" spans="1:65" s="2" customFormat="1" ht="28.8">
      <c r="A416" s="33"/>
      <c r="B416" s="34"/>
      <c r="C416" s="35"/>
      <c r="D416" s="198" t="s">
        <v>134</v>
      </c>
      <c r="E416" s="35"/>
      <c r="F416" s="199" t="s">
        <v>676</v>
      </c>
      <c r="G416" s="35"/>
      <c r="H416" s="35"/>
      <c r="I416" s="200"/>
      <c r="J416" s="35"/>
      <c r="K416" s="35"/>
      <c r="L416" s="38"/>
      <c r="M416" s="201"/>
      <c r="N416" s="202"/>
      <c r="O416" s="70"/>
      <c r="P416" s="70"/>
      <c r="Q416" s="70"/>
      <c r="R416" s="70"/>
      <c r="S416" s="70"/>
      <c r="T416" s="71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134</v>
      </c>
      <c r="AU416" s="16" t="s">
        <v>82</v>
      </c>
    </row>
    <row r="417" spans="1:65" s="13" customFormat="1" ht="10.199999999999999">
      <c r="B417" s="204"/>
      <c r="C417" s="205"/>
      <c r="D417" s="198" t="s">
        <v>138</v>
      </c>
      <c r="E417" s="206" t="s">
        <v>1</v>
      </c>
      <c r="F417" s="207" t="s">
        <v>912</v>
      </c>
      <c r="G417" s="205"/>
      <c r="H417" s="208">
        <v>213.36</v>
      </c>
      <c r="I417" s="209"/>
      <c r="J417" s="205"/>
      <c r="K417" s="205"/>
      <c r="L417" s="210"/>
      <c r="M417" s="211"/>
      <c r="N417" s="212"/>
      <c r="O417" s="212"/>
      <c r="P417" s="212"/>
      <c r="Q417" s="212"/>
      <c r="R417" s="212"/>
      <c r="S417" s="212"/>
      <c r="T417" s="213"/>
      <c r="AT417" s="214" t="s">
        <v>138</v>
      </c>
      <c r="AU417" s="214" t="s">
        <v>82</v>
      </c>
      <c r="AV417" s="13" t="s">
        <v>82</v>
      </c>
      <c r="AW417" s="13" t="s">
        <v>29</v>
      </c>
      <c r="AX417" s="13" t="s">
        <v>72</v>
      </c>
      <c r="AY417" s="214" t="s">
        <v>125</v>
      </c>
    </row>
    <row r="418" spans="1:65" s="13" customFormat="1" ht="10.199999999999999">
      <c r="B418" s="204"/>
      <c r="C418" s="205"/>
      <c r="D418" s="198" t="s">
        <v>138</v>
      </c>
      <c r="E418" s="206" t="s">
        <v>1</v>
      </c>
      <c r="F418" s="207" t="s">
        <v>913</v>
      </c>
      <c r="G418" s="205"/>
      <c r="H418" s="208">
        <v>12.688000000000001</v>
      </c>
      <c r="I418" s="209"/>
      <c r="J418" s="205"/>
      <c r="K418" s="205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138</v>
      </c>
      <c r="AU418" s="214" t="s">
        <v>82</v>
      </c>
      <c r="AV418" s="13" t="s">
        <v>82</v>
      </c>
      <c r="AW418" s="13" t="s">
        <v>29</v>
      </c>
      <c r="AX418" s="13" t="s">
        <v>72</v>
      </c>
      <c r="AY418" s="214" t="s">
        <v>125</v>
      </c>
    </row>
    <row r="419" spans="1:65" s="13" customFormat="1" ht="20.399999999999999">
      <c r="B419" s="204"/>
      <c r="C419" s="205"/>
      <c r="D419" s="198" t="s">
        <v>138</v>
      </c>
      <c r="E419" s="206" t="s">
        <v>1</v>
      </c>
      <c r="F419" s="207" t="s">
        <v>914</v>
      </c>
      <c r="G419" s="205"/>
      <c r="H419" s="208">
        <v>24.42</v>
      </c>
      <c r="I419" s="209"/>
      <c r="J419" s="205"/>
      <c r="K419" s="205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138</v>
      </c>
      <c r="AU419" s="214" t="s">
        <v>82</v>
      </c>
      <c r="AV419" s="13" t="s">
        <v>82</v>
      </c>
      <c r="AW419" s="13" t="s">
        <v>29</v>
      </c>
      <c r="AX419" s="13" t="s">
        <v>72</v>
      </c>
      <c r="AY419" s="214" t="s">
        <v>125</v>
      </c>
    </row>
    <row r="420" spans="1:65" s="14" customFormat="1" ht="10.199999999999999">
      <c r="B420" s="215"/>
      <c r="C420" s="216"/>
      <c r="D420" s="198" t="s">
        <v>138</v>
      </c>
      <c r="E420" s="217" t="s">
        <v>1</v>
      </c>
      <c r="F420" s="218" t="s">
        <v>191</v>
      </c>
      <c r="G420" s="216"/>
      <c r="H420" s="219">
        <v>250.46800000000002</v>
      </c>
      <c r="I420" s="220"/>
      <c r="J420" s="216"/>
      <c r="K420" s="216"/>
      <c r="L420" s="221"/>
      <c r="M420" s="222"/>
      <c r="N420" s="223"/>
      <c r="O420" s="223"/>
      <c r="P420" s="223"/>
      <c r="Q420" s="223"/>
      <c r="R420" s="223"/>
      <c r="S420" s="223"/>
      <c r="T420" s="224"/>
      <c r="AT420" s="225" t="s">
        <v>138</v>
      </c>
      <c r="AU420" s="225" t="s">
        <v>82</v>
      </c>
      <c r="AV420" s="14" t="s">
        <v>132</v>
      </c>
      <c r="AW420" s="14" t="s">
        <v>29</v>
      </c>
      <c r="AX420" s="14" t="s">
        <v>80</v>
      </c>
      <c r="AY420" s="225" t="s">
        <v>125</v>
      </c>
    </row>
    <row r="421" spans="1:65" s="2" customFormat="1" ht="37.799999999999997" customHeight="1">
      <c r="A421" s="33"/>
      <c r="B421" s="34"/>
      <c r="C421" s="185" t="s">
        <v>579</v>
      </c>
      <c r="D421" s="185" t="s">
        <v>127</v>
      </c>
      <c r="E421" s="186" t="s">
        <v>681</v>
      </c>
      <c r="F421" s="187" t="s">
        <v>682</v>
      </c>
      <c r="G421" s="188" t="s">
        <v>669</v>
      </c>
      <c r="H421" s="189">
        <v>0.06</v>
      </c>
      <c r="I421" s="190"/>
      <c r="J421" s="191">
        <f>ROUND(I421*H421,2)</f>
        <v>0</v>
      </c>
      <c r="K421" s="187" t="s">
        <v>131</v>
      </c>
      <c r="L421" s="38"/>
      <c r="M421" s="192" t="s">
        <v>1</v>
      </c>
      <c r="N421" s="193" t="s">
        <v>37</v>
      </c>
      <c r="O421" s="70"/>
      <c r="P421" s="194">
        <f>O421*H421</f>
        <v>0</v>
      </c>
      <c r="Q421" s="194">
        <v>0</v>
      </c>
      <c r="R421" s="194">
        <f>Q421*H421</f>
        <v>0</v>
      </c>
      <c r="S421" s="194">
        <v>0</v>
      </c>
      <c r="T421" s="195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96" t="s">
        <v>132</v>
      </c>
      <c r="AT421" s="196" t="s">
        <v>127</v>
      </c>
      <c r="AU421" s="196" t="s">
        <v>82</v>
      </c>
      <c r="AY421" s="16" t="s">
        <v>125</v>
      </c>
      <c r="BE421" s="197">
        <f>IF(N421="základní",J421,0)</f>
        <v>0</v>
      </c>
      <c r="BF421" s="197">
        <f>IF(N421="snížená",J421,0)</f>
        <v>0</v>
      </c>
      <c r="BG421" s="197">
        <f>IF(N421="zákl. přenesená",J421,0)</f>
        <v>0</v>
      </c>
      <c r="BH421" s="197">
        <f>IF(N421="sníž. přenesená",J421,0)</f>
        <v>0</v>
      </c>
      <c r="BI421" s="197">
        <f>IF(N421="nulová",J421,0)</f>
        <v>0</v>
      </c>
      <c r="BJ421" s="16" t="s">
        <v>80</v>
      </c>
      <c r="BK421" s="197">
        <f>ROUND(I421*H421,2)</f>
        <v>0</v>
      </c>
      <c r="BL421" s="16" t="s">
        <v>132</v>
      </c>
      <c r="BM421" s="196" t="s">
        <v>683</v>
      </c>
    </row>
    <row r="422" spans="1:65" s="2" customFormat="1" ht="28.8">
      <c r="A422" s="33"/>
      <c r="B422" s="34"/>
      <c r="C422" s="35"/>
      <c r="D422" s="198" t="s">
        <v>134</v>
      </c>
      <c r="E422" s="35"/>
      <c r="F422" s="199" t="s">
        <v>684</v>
      </c>
      <c r="G422" s="35"/>
      <c r="H422" s="35"/>
      <c r="I422" s="200"/>
      <c r="J422" s="35"/>
      <c r="K422" s="35"/>
      <c r="L422" s="38"/>
      <c r="M422" s="201"/>
      <c r="N422" s="202"/>
      <c r="O422" s="70"/>
      <c r="P422" s="70"/>
      <c r="Q422" s="70"/>
      <c r="R422" s="70"/>
      <c r="S422" s="70"/>
      <c r="T422" s="71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134</v>
      </c>
      <c r="AU422" s="16" t="s">
        <v>82</v>
      </c>
    </row>
    <row r="423" spans="1:65" s="2" customFormat="1" ht="21.75" customHeight="1">
      <c r="A423" s="33"/>
      <c r="B423" s="34"/>
      <c r="C423" s="185" t="s">
        <v>586</v>
      </c>
      <c r="D423" s="185" t="s">
        <v>127</v>
      </c>
      <c r="E423" s="186" t="s">
        <v>686</v>
      </c>
      <c r="F423" s="187" t="s">
        <v>687</v>
      </c>
      <c r="G423" s="188" t="s">
        <v>669</v>
      </c>
      <c r="H423" s="189">
        <v>0.06</v>
      </c>
      <c r="I423" s="190"/>
      <c r="J423" s="191">
        <f>ROUND(I423*H423,2)</f>
        <v>0</v>
      </c>
      <c r="K423" s="187" t="s">
        <v>131</v>
      </c>
      <c r="L423" s="38"/>
      <c r="M423" s="192" t="s">
        <v>1</v>
      </c>
      <c r="N423" s="193" t="s">
        <v>37</v>
      </c>
      <c r="O423" s="70"/>
      <c r="P423" s="194">
        <f>O423*H423</f>
        <v>0</v>
      </c>
      <c r="Q423" s="194">
        <v>0</v>
      </c>
      <c r="R423" s="194">
        <f>Q423*H423</f>
        <v>0</v>
      </c>
      <c r="S423" s="194">
        <v>0</v>
      </c>
      <c r="T423" s="195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96" t="s">
        <v>132</v>
      </c>
      <c r="AT423" s="196" t="s">
        <v>127</v>
      </c>
      <c r="AU423" s="196" t="s">
        <v>82</v>
      </c>
      <c r="AY423" s="16" t="s">
        <v>125</v>
      </c>
      <c r="BE423" s="197">
        <f>IF(N423="základní",J423,0)</f>
        <v>0</v>
      </c>
      <c r="BF423" s="197">
        <f>IF(N423="snížená",J423,0)</f>
        <v>0</v>
      </c>
      <c r="BG423" s="197">
        <f>IF(N423="zákl. přenesená",J423,0)</f>
        <v>0</v>
      </c>
      <c r="BH423" s="197">
        <f>IF(N423="sníž. přenesená",J423,0)</f>
        <v>0</v>
      </c>
      <c r="BI423" s="197">
        <f>IF(N423="nulová",J423,0)</f>
        <v>0</v>
      </c>
      <c r="BJ423" s="16" t="s">
        <v>80</v>
      </c>
      <c r="BK423" s="197">
        <f>ROUND(I423*H423,2)</f>
        <v>0</v>
      </c>
      <c r="BL423" s="16" t="s">
        <v>132</v>
      </c>
      <c r="BM423" s="196" t="s">
        <v>688</v>
      </c>
    </row>
    <row r="424" spans="1:65" s="2" customFormat="1" ht="19.2">
      <c r="A424" s="33"/>
      <c r="B424" s="34"/>
      <c r="C424" s="35"/>
      <c r="D424" s="198" t="s">
        <v>134</v>
      </c>
      <c r="E424" s="35"/>
      <c r="F424" s="199" t="s">
        <v>689</v>
      </c>
      <c r="G424" s="35"/>
      <c r="H424" s="35"/>
      <c r="I424" s="200"/>
      <c r="J424" s="35"/>
      <c r="K424" s="35"/>
      <c r="L424" s="38"/>
      <c r="M424" s="201"/>
      <c r="N424" s="202"/>
      <c r="O424" s="70"/>
      <c r="P424" s="70"/>
      <c r="Q424" s="70"/>
      <c r="R424" s="70"/>
      <c r="S424" s="70"/>
      <c r="T424" s="7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134</v>
      </c>
      <c r="AU424" s="16" t="s">
        <v>82</v>
      </c>
    </row>
    <row r="425" spans="1:65" s="2" customFormat="1" ht="24.15" customHeight="1">
      <c r="A425" s="33"/>
      <c r="B425" s="34"/>
      <c r="C425" s="185" t="s">
        <v>592</v>
      </c>
      <c r="D425" s="185" t="s">
        <v>127</v>
      </c>
      <c r="E425" s="186" t="s">
        <v>691</v>
      </c>
      <c r="F425" s="187" t="s">
        <v>692</v>
      </c>
      <c r="G425" s="188" t="s">
        <v>669</v>
      </c>
      <c r="H425" s="189">
        <v>0.06</v>
      </c>
      <c r="I425" s="190"/>
      <c r="J425" s="191">
        <f>ROUND(I425*H425,2)</f>
        <v>0</v>
      </c>
      <c r="K425" s="187" t="s">
        <v>131</v>
      </c>
      <c r="L425" s="38"/>
      <c r="M425" s="192" t="s">
        <v>1</v>
      </c>
      <c r="N425" s="193" t="s">
        <v>37</v>
      </c>
      <c r="O425" s="70"/>
      <c r="P425" s="194">
        <f>O425*H425</f>
        <v>0</v>
      </c>
      <c r="Q425" s="194">
        <v>0</v>
      </c>
      <c r="R425" s="194">
        <f>Q425*H425</f>
        <v>0</v>
      </c>
      <c r="S425" s="194">
        <v>0</v>
      </c>
      <c r="T425" s="195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96" t="s">
        <v>132</v>
      </c>
      <c r="AT425" s="196" t="s">
        <v>127</v>
      </c>
      <c r="AU425" s="196" t="s">
        <v>82</v>
      </c>
      <c r="AY425" s="16" t="s">
        <v>125</v>
      </c>
      <c r="BE425" s="197">
        <f>IF(N425="základní",J425,0)</f>
        <v>0</v>
      </c>
      <c r="BF425" s="197">
        <f>IF(N425="snížená",J425,0)</f>
        <v>0</v>
      </c>
      <c r="BG425" s="197">
        <f>IF(N425="zákl. přenesená",J425,0)</f>
        <v>0</v>
      </c>
      <c r="BH425" s="197">
        <f>IF(N425="sníž. přenesená",J425,0)</f>
        <v>0</v>
      </c>
      <c r="BI425" s="197">
        <f>IF(N425="nulová",J425,0)</f>
        <v>0</v>
      </c>
      <c r="BJ425" s="16" t="s">
        <v>80</v>
      </c>
      <c r="BK425" s="197">
        <f>ROUND(I425*H425,2)</f>
        <v>0</v>
      </c>
      <c r="BL425" s="16" t="s">
        <v>132</v>
      </c>
      <c r="BM425" s="196" t="s">
        <v>693</v>
      </c>
    </row>
    <row r="426" spans="1:65" s="2" customFormat="1" ht="28.8">
      <c r="A426" s="33"/>
      <c r="B426" s="34"/>
      <c r="C426" s="35"/>
      <c r="D426" s="198" t="s">
        <v>134</v>
      </c>
      <c r="E426" s="35"/>
      <c r="F426" s="199" t="s">
        <v>694</v>
      </c>
      <c r="G426" s="35"/>
      <c r="H426" s="35"/>
      <c r="I426" s="200"/>
      <c r="J426" s="35"/>
      <c r="K426" s="35"/>
      <c r="L426" s="38"/>
      <c r="M426" s="201"/>
      <c r="N426" s="202"/>
      <c r="O426" s="70"/>
      <c r="P426" s="70"/>
      <c r="Q426" s="70"/>
      <c r="R426" s="70"/>
      <c r="S426" s="70"/>
      <c r="T426" s="71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134</v>
      </c>
      <c r="AU426" s="16" t="s">
        <v>82</v>
      </c>
    </row>
    <row r="427" spans="1:65" s="12" customFormat="1" ht="22.8" customHeight="1">
      <c r="B427" s="169"/>
      <c r="C427" s="170"/>
      <c r="D427" s="171" t="s">
        <v>71</v>
      </c>
      <c r="E427" s="183" t="s">
        <v>695</v>
      </c>
      <c r="F427" s="183" t="s">
        <v>696</v>
      </c>
      <c r="G427" s="170"/>
      <c r="H427" s="170"/>
      <c r="I427" s="173"/>
      <c r="J427" s="184">
        <f>BK427</f>
        <v>0</v>
      </c>
      <c r="K427" s="170"/>
      <c r="L427" s="175"/>
      <c r="M427" s="176"/>
      <c r="N427" s="177"/>
      <c r="O427" s="177"/>
      <c r="P427" s="178">
        <f>SUM(P428:P431)</f>
        <v>0</v>
      </c>
      <c r="Q427" s="177"/>
      <c r="R427" s="178">
        <f>SUM(R428:R431)</f>
        <v>0</v>
      </c>
      <c r="S427" s="177"/>
      <c r="T427" s="179">
        <f>SUM(T428:T431)</f>
        <v>0</v>
      </c>
      <c r="AR427" s="180" t="s">
        <v>80</v>
      </c>
      <c r="AT427" s="181" t="s">
        <v>71</v>
      </c>
      <c r="AU427" s="181" t="s">
        <v>80</v>
      </c>
      <c r="AY427" s="180" t="s">
        <v>125</v>
      </c>
      <c r="BK427" s="182">
        <f>SUM(BK428:BK431)</f>
        <v>0</v>
      </c>
    </row>
    <row r="428" spans="1:65" s="2" customFormat="1" ht="33" customHeight="1">
      <c r="A428" s="33"/>
      <c r="B428" s="34"/>
      <c r="C428" s="185" t="s">
        <v>597</v>
      </c>
      <c r="D428" s="185" t="s">
        <v>127</v>
      </c>
      <c r="E428" s="186" t="s">
        <v>698</v>
      </c>
      <c r="F428" s="187" t="s">
        <v>699</v>
      </c>
      <c r="G428" s="188" t="s">
        <v>669</v>
      </c>
      <c r="H428" s="189">
        <v>21.83</v>
      </c>
      <c r="I428" s="190"/>
      <c r="J428" s="191">
        <f>ROUND(I428*H428,2)</f>
        <v>0</v>
      </c>
      <c r="K428" s="187" t="s">
        <v>131</v>
      </c>
      <c r="L428" s="38"/>
      <c r="M428" s="192" t="s">
        <v>1</v>
      </c>
      <c r="N428" s="193" t="s">
        <v>37</v>
      </c>
      <c r="O428" s="70"/>
      <c r="P428" s="194">
        <f>O428*H428</f>
        <v>0</v>
      </c>
      <c r="Q428" s="194">
        <v>0</v>
      </c>
      <c r="R428" s="194">
        <f>Q428*H428</f>
        <v>0</v>
      </c>
      <c r="S428" s="194">
        <v>0</v>
      </c>
      <c r="T428" s="195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96" t="s">
        <v>132</v>
      </c>
      <c r="AT428" s="196" t="s">
        <v>127</v>
      </c>
      <c r="AU428" s="196" t="s">
        <v>82</v>
      </c>
      <c r="AY428" s="16" t="s">
        <v>125</v>
      </c>
      <c r="BE428" s="197">
        <f>IF(N428="základní",J428,0)</f>
        <v>0</v>
      </c>
      <c r="BF428" s="197">
        <f>IF(N428="snížená",J428,0)</f>
        <v>0</v>
      </c>
      <c r="BG428" s="197">
        <f>IF(N428="zákl. přenesená",J428,0)</f>
        <v>0</v>
      </c>
      <c r="BH428" s="197">
        <f>IF(N428="sníž. přenesená",J428,0)</f>
        <v>0</v>
      </c>
      <c r="BI428" s="197">
        <f>IF(N428="nulová",J428,0)</f>
        <v>0</v>
      </c>
      <c r="BJ428" s="16" t="s">
        <v>80</v>
      </c>
      <c r="BK428" s="197">
        <f>ROUND(I428*H428,2)</f>
        <v>0</v>
      </c>
      <c r="BL428" s="16" t="s">
        <v>132</v>
      </c>
      <c r="BM428" s="196" t="s">
        <v>700</v>
      </c>
    </row>
    <row r="429" spans="1:65" s="2" customFormat="1" ht="28.8">
      <c r="A429" s="33"/>
      <c r="B429" s="34"/>
      <c r="C429" s="35"/>
      <c r="D429" s="198" t="s">
        <v>134</v>
      </c>
      <c r="E429" s="35"/>
      <c r="F429" s="199" t="s">
        <v>701</v>
      </c>
      <c r="G429" s="35"/>
      <c r="H429" s="35"/>
      <c r="I429" s="200"/>
      <c r="J429" s="35"/>
      <c r="K429" s="35"/>
      <c r="L429" s="38"/>
      <c r="M429" s="201"/>
      <c r="N429" s="202"/>
      <c r="O429" s="70"/>
      <c r="P429" s="70"/>
      <c r="Q429" s="70"/>
      <c r="R429" s="70"/>
      <c r="S429" s="70"/>
      <c r="T429" s="71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6" t="s">
        <v>134</v>
      </c>
      <c r="AU429" s="16" t="s">
        <v>82</v>
      </c>
    </row>
    <row r="430" spans="1:65" s="2" customFormat="1" ht="33" customHeight="1">
      <c r="A430" s="33"/>
      <c r="B430" s="34"/>
      <c r="C430" s="185" t="s">
        <v>605</v>
      </c>
      <c r="D430" s="185" t="s">
        <v>127</v>
      </c>
      <c r="E430" s="186" t="s">
        <v>703</v>
      </c>
      <c r="F430" s="187" t="s">
        <v>704</v>
      </c>
      <c r="G430" s="188" t="s">
        <v>669</v>
      </c>
      <c r="H430" s="189">
        <v>21.83</v>
      </c>
      <c r="I430" s="190"/>
      <c r="J430" s="191">
        <f>ROUND(I430*H430,2)</f>
        <v>0</v>
      </c>
      <c r="K430" s="187" t="s">
        <v>131</v>
      </c>
      <c r="L430" s="38"/>
      <c r="M430" s="192" t="s">
        <v>1</v>
      </c>
      <c r="N430" s="193" t="s">
        <v>37</v>
      </c>
      <c r="O430" s="70"/>
      <c r="P430" s="194">
        <f>O430*H430</f>
        <v>0</v>
      </c>
      <c r="Q430" s="194">
        <v>0</v>
      </c>
      <c r="R430" s="194">
        <f>Q430*H430</f>
        <v>0</v>
      </c>
      <c r="S430" s="194">
        <v>0</v>
      </c>
      <c r="T430" s="195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96" t="s">
        <v>132</v>
      </c>
      <c r="AT430" s="196" t="s">
        <v>127</v>
      </c>
      <c r="AU430" s="196" t="s">
        <v>82</v>
      </c>
      <c r="AY430" s="16" t="s">
        <v>125</v>
      </c>
      <c r="BE430" s="197">
        <f>IF(N430="základní",J430,0)</f>
        <v>0</v>
      </c>
      <c r="BF430" s="197">
        <f>IF(N430="snížená",J430,0)</f>
        <v>0</v>
      </c>
      <c r="BG430" s="197">
        <f>IF(N430="zákl. přenesená",J430,0)</f>
        <v>0</v>
      </c>
      <c r="BH430" s="197">
        <f>IF(N430="sníž. přenesená",J430,0)</f>
        <v>0</v>
      </c>
      <c r="BI430" s="197">
        <f>IF(N430="nulová",J430,0)</f>
        <v>0</v>
      </c>
      <c r="BJ430" s="16" t="s">
        <v>80</v>
      </c>
      <c r="BK430" s="197">
        <f>ROUND(I430*H430,2)</f>
        <v>0</v>
      </c>
      <c r="BL430" s="16" t="s">
        <v>132</v>
      </c>
      <c r="BM430" s="196" t="s">
        <v>705</v>
      </c>
    </row>
    <row r="431" spans="1:65" s="2" customFormat="1" ht="38.4">
      <c r="A431" s="33"/>
      <c r="B431" s="34"/>
      <c r="C431" s="35"/>
      <c r="D431" s="198" t="s">
        <v>134</v>
      </c>
      <c r="E431" s="35"/>
      <c r="F431" s="199" t="s">
        <v>706</v>
      </c>
      <c r="G431" s="35"/>
      <c r="H431" s="35"/>
      <c r="I431" s="200"/>
      <c r="J431" s="35"/>
      <c r="K431" s="35"/>
      <c r="L431" s="38"/>
      <c r="M431" s="201"/>
      <c r="N431" s="202"/>
      <c r="O431" s="70"/>
      <c r="P431" s="70"/>
      <c r="Q431" s="70"/>
      <c r="R431" s="70"/>
      <c r="S431" s="70"/>
      <c r="T431" s="71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6" t="s">
        <v>134</v>
      </c>
      <c r="AU431" s="16" t="s">
        <v>82</v>
      </c>
    </row>
    <row r="432" spans="1:65" s="12" customFormat="1" ht="25.95" customHeight="1">
      <c r="B432" s="169"/>
      <c r="C432" s="170"/>
      <c r="D432" s="171" t="s">
        <v>71</v>
      </c>
      <c r="E432" s="172" t="s">
        <v>707</v>
      </c>
      <c r="F432" s="172" t="s">
        <v>708</v>
      </c>
      <c r="G432" s="170"/>
      <c r="H432" s="170"/>
      <c r="I432" s="173"/>
      <c r="J432" s="174">
        <f>BK432</f>
        <v>0</v>
      </c>
      <c r="K432" s="170"/>
      <c r="L432" s="175"/>
      <c r="M432" s="176"/>
      <c r="N432" s="177"/>
      <c r="O432" s="177"/>
      <c r="P432" s="178">
        <f>P433</f>
        <v>0</v>
      </c>
      <c r="Q432" s="177"/>
      <c r="R432" s="178">
        <f>R433</f>
        <v>0</v>
      </c>
      <c r="S432" s="177"/>
      <c r="T432" s="179">
        <f>T433</f>
        <v>0</v>
      </c>
      <c r="AR432" s="180" t="s">
        <v>160</v>
      </c>
      <c r="AT432" s="181" t="s">
        <v>71</v>
      </c>
      <c r="AU432" s="181" t="s">
        <v>72</v>
      </c>
      <c r="AY432" s="180" t="s">
        <v>125</v>
      </c>
      <c r="BK432" s="182">
        <f>BK433</f>
        <v>0</v>
      </c>
    </row>
    <row r="433" spans="1:65" s="12" customFormat="1" ht="22.8" customHeight="1">
      <c r="B433" s="169"/>
      <c r="C433" s="170"/>
      <c r="D433" s="171" t="s">
        <v>71</v>
      </c>
      <c r="E433" s="183" t="s">
        <v>788</v>
      </c>
      <c r="F433" s="183" t="s">
        <v>789</v>
      </c>
      <c r="G433" s="170"/>
      <c r="H433" s="170"/>
      <c r="I433" s="173"/>
      <c r="J433" s="184">
        <f>BK433</f>
        <v>0</v>
      </c>
      <c r="K433" s="170"/>
      <c r="L433" s="175"/>
      <c r="M433" s="176"/>
      <c r="N433" s="177"/>
      <c r="O433" s="177"/>
      <c r="P433" s="178">
        <f>SUM(P434:P439)</f>
        <v>0</v>
      </c>
      <c r="Q433" s="177"/>
      <c r="R433" s="178">
        <f>SUM(R434:R439)</f>
        <v>0</v>
      </c>
      <c r="S433" s="177"/>
      <c r="T433" s="179">
        <f>SUM(T434:T439)</f>
        <v>0</v>
      </c>
      <c r="AR433" s="180" t="s">
        <v>160</v>
      </c>
      <c r="AT433" s="181" t="s">
        <v>71</v>
      </c>
      <c r="AU433" s="181" t="s">
        <v>80</v>
      </c>
      <c r="AY433" s="180" t="s">
        <v>125</v>
      </c>
      <c r="BK433" s="182">
        <f>SUM(BK434:BK439)</f>
        <v>0</v>
      </c>
    </row>
    <row r="434" spans="1:65" s="2" customFormat="1" ht="16.5" customHeight="1">
      <c r="A434" s="33"/>
      <c r="B434" s="34"/>
      <c r="C434" s="185" t="s">
        <v>612</v>
      </c>
      <c r="D434" s="185" t="s">
        <v>127</v>
      </c>
      <c r="E434" s="186" t="s">
        <v>806</v>
      </c>
      <c r="F434" s="187" t="s">
        <v>807</v>
      </c>
      <c r="G434" s="188" t="s">
        <v>714</v>
      </c>
      <c r="H434" s="189">
        <v>1</v>
      </c>
      <c r="I434" s="190"/>
      <c r="J434" s="191">
        <f>ROUND(I434*H434,2)</f>
        <v>0</v>
      </c>
      <c r="K434" s="187" t="s">
        <v>131</v>
      </c>
      <c r="L434" s="38"/>
      <c r="M434" s="192" t="s">
        <v>1</v>
      </c>
      <c r="N434" s="193" t="s">
        <v>37</v>
      </c>
      <c r="O434" s="70"/>
      <c r="P434" s="194">
        <f>O434*H434</f>
        <v>0</v>
      </c>
      <c r="Q434" s="194">
        <v>0</v>
      </c>
      <c r="R434" s="194">
        <f>Q434*H434</f>
        <v>0</v>
      </c>
      <c r="S434" s="194">
        <v>0</v>
      </c>
      <c r="T434" s="195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6" t="s">
        <v>715</v>
      </c>
      <c r="AT434" s="196" t="s">
        <v>127</v>
      </c>
      <c r="AU434" s="196" t="s">
        <v>82</v>
      </c>
      <c r="AY434" s="16" t="s">
        <v>125</v>
      </c>
      <c r="BE434" s="197">
        <f>IF(N434="základní",J434,0)</f>
        <v>0</v>
      </c>
      <c r="BF434" s="197">
        <f>IF(N434="snížená",J434,0)</f>
        <v>0</v>
      </c>
      <c r="BG434" s="197">
        <f>IF(N434="zákl. přenesená",J434,0)</f>
        <v>0</v>
      </c>
      <c r="BH434" s="197">
        <f>IF(N434="sníž. přenesená",J434,0)</f>
        <v>0</v>
      </c>
      <c r="BI434" s="197">
        <f>IF(N434="nulová",J434,0)</f>
        <v>0</v>
      </c>
      <c r="BJ434" s="16" t="s">
        <v>80</v>
      </c>
      <c r="BK434" s="197">
        <f>ROUND(I434*H434,2)</f>
        <v>0</v>
      </c>
      <c r="BL434" s="16" t="s">
        <v>715</v>
      </c>
      <c r="BM434" s="196" t="s">
        <v>808</v>
      </c>
    </row>
    <row r="435" spans="1:65" s="2" customFormat="1" ht="10.199999999999999">
      <c r="A435" s="33"/>
      <c r="B435" s="34"/>
      <c r="C435" s="35"/>
      <c r="D435" s="198" t="s">
        <v>134</v>
      </c>
      <c r="E435" s="35"/>
      <c r="F435" s="199" t="s">
        <v>807</v>
      </c>
      <c r="G435" s="35"/>
      <c r="H435" s="35"/>
      <c r="I435" s="200"/>
      <c r="J435" s="35"/>
      <c r="K435" s="35"/>
      <c r="L435" s="38"/>
      <c r="M435" s="201"/>
      <c r="N435" s="202"/>
      <c r="O435" s="70"/>
      <c r="P435" s="70"/>
      <c r="Q435" s="70"/>
      <c r="R435" s="70"/>
      <c r="S435" s="70"/>
      <c r="T435" s="71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134</v>
      </c>
      <c r="AU435" s="16" t="s">
        <v>82</v>
      </c>
    </row>
    <row r="436" spans="1:65" s="2" customFormat="1" ht="230.4">
      <c r="A436" s="33"/>
      <c r="B436" s="34"/>
      <c r="C436" s="35"/>
      <c r="D436" s="198" t="s">
        <v>136</v>
      </c>
      <c r="E436" s="35"/>
      <c r="F436" s="203" t="s">
        <v>915</v>
      </c>
      <c r="G436" s="35"/>
      <c r="H436" s="35"/>
      <c r="I436" s="200"/>
      <c r="J436" s="35"/>
      <c r="K436" s="35"/>
      <c r="L436" s="38"/>
      <c r="M436" s="201"/>
      <c r="N436" s="202"/>
      <c r="O436" s="70"/>
      <c r="P436" s="70"/>
      <c r="Q436" s="70"/>
      <c r="R436" s="70"/>
      <c r="S436" s="70"/>
      <c r="T436" s="71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6" t="s">
        <v>136</v>
      </c>
      <c r="AU436" s="16" t="s">
        <v>82</v>
      </c>
    </row>
    <row r="437" spans="1:65" s="2" customFormat="1" ht="16.5" customHeight="1">
      <c r="A437" s="33"/>
      <c r="B437" s="34"/>
      <c r="C437" s="185" t="s">
        <v>616</v>
      </c>
      <c r="D437" s="185" t="s">
        <v>127</v>
      </c>
      <c r="E437" s="186" t="s">
        <v>816</v>
      </c>
      <c r="F437" s="187" t="s">
        <v>817</v>
      </c>
      <c r="G437" s="188" t="s">
        <v>714</v>
      </c>
      <c r="H437" s="189">
        <v>1</v>
      </c>
      <c r="I437" s="190"/>
      <c r="J437" s="191">
        <f>ROUND(I437*H437,2)</f>
        <v>0</v>
      </c>
      <c r="K437" s="187" t="s">
        <v>131</v>
      </c>
      <c r="L437" s="38"/>
      <c r="M437" s="192" t="s">
        <v>1</v>
      </c>
      <c r="N437" s="193" t="s">
        <v>37</v>
      </c>
      <c r="O437" s="70"/>
      <c r="P437" s="194">
        <f>O437*H437</f>
        <v>0</v>
      </c>
      <c r="Q437" s="194">
        <v>0</v>
      </c>
      <c r="R437" s="194">
        <f>Q437*H437</f>
        <v>0</v>
      </c>
      <c r="S437" s="194">
        <v>0</v>
      </c>
      <c r="T437" s="195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96" t="s">
        <v>715</v>
      </c>
      <c r="AT437" s="196" t="s">
        <v>127</v>
      </c>
      <c r="AU437" s="196" t="s">
        <v>82</v>
      </c>
      <c r="AY437" s="16" t="s">
        <v>125</v>
      </c>
      <c r="BE437" s="197">
        <f>IF(N437="základní",J437,0)</f>
        <v>0</v>
      </c>
      <c r="BF437" s="197">
        <f>IF(N437="snížená",J437,0)</f>
        <v>0</v>
      </c>
      <c r="BG437" s="197">
        <f>IF(N437="zákl. přenesená",J437,0)</f>
        <v>0</v>
      </c>
      <c r="BH437" s="197">
        <f>IF(N437="sníž. přenesená",J437,0)</f>
        <v>0</v>
      </c>
      <c r="BI437" s="197">
        <f>IF(N437="nulová",J437,0)</f>
        <v>0</v>
      </c>
      <c r="BJ437" s="16" t="s">
        <v>80</v>
      </c>
      <c r="BK437" s="197">
        <f>ROUND(I437*H437,2)</f>
        <v>0</v>
      </c>
      <c r="BL437" s="16" t="s">
        <v>715</v>
      </c>
      <c r="BM437" s="196" t="s">
        <v>818</v>
      </c>
    </row>
    <row r="438" spans="1:65" s="2" customFormat="1" ht="10.199999999999999">
      <c r="A438" s="33"/>
      <c r="B438" s="34"/>
      <c r="C438" s="35"/>
      <c r="D438" s="198" t="s">
        <v>134</v>
      </c>
      <c r="E438" s="35"/>
      <c r="F438" s="199" t="s">
        <v>817</v>
      </c>
      <c r="G438" s="35"/>
      <c r="H438" s="35"/>
      <c r="I438" s="200"/>
      <c r="J438" s="35"/>
      <c r="K438" s="35"/>
      <c r="L438" s="38"/>
      <c r="M438" s="201"/>
      <c r="N438" s="202"/>
      <c r="O438" s="70"/>
      <c r="P438" s="70"/>
      <c r="Q438" s="70"/>
      <c r="R438" s="70"/>
      <c r="S438" s="70"/>
      <c r="T438" s="71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6" t="s">
        <v>134</v>
      </c>
      <c r="AU438" s="16" t="s">
        <v>82</v>
      </c>
    </row>
    <row r="439" spans="1:65" s="2" customFormat="1" ht="211.2">
      <c r="A439" s="33"/>
      <c r="B439" s="34"/>
      <c r="C439" s="35"/>
      <c r="D439" s="198" t="s">
        <v>136</v>
      </c>
      <c r="E439" s="35"/>
      <c r="F439" s="203" t="s">
        <v>916</v>
      </c>
      <c r="G439" s="35"/>
      <c r="H439" s="35"/>
      <c r="I439" s="200"/>
      <c r="J439" s="35"/>
      <c r="K439" s="35"/>
      <c r="L439" s="38"/>
      <c r="M439" s="236"/>
      <c r="N439" s="237"/>
      <c r="O439" s="238"/>
      <c r="P439" s="238"/>
      <c r="Q439" s="238"/>
      <c r="R439" s="238"/>
      <c r="S439" s="238"/>
      <c r="T439" s="239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136</v>
      </c>
      <c r="AU439" s="16" t="s">
        <v>82</v>
      </c>
    </row>
    <row r="440" spans="1:65" s="2" customFormat="1" ht="6.9" customHeight="1">
      <c r="A440" s="33"/>
      <c r="B440" s="53"/>
      <c r="C440" s="54"/>
      <c r="D440" s="54"/>
      <c r="E440" s="54"/>
      <c r="F440" s="54"/>
      <c r="G440" s="54"/>
      <c r="H440" s="54"/>
      <c r="I440" s="54"/>
      <c r="J440" s="54"/>
      <c r="K440" s="54"/>
      <c r="L440" s="38"/>
      <c r="M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</row>
  </sheetData>
  <sheetProtection algorithmName="SHA-512" hashValue="9CGDG0vkw6IhqGJUl7lmXowTXa8yfHqe34XlQxHRtGPlfQMCTUOFBVDsU9a8MW59minmnsn6JPs7NIE262ncyw==" saltValue="aBeNoRsVtFFAw3SM3Bbe6aDc2z0mCCcSnpECYAbPcggRdFLwtndAukh8jy5EMBW68bOWvXTCq/ATOEadtXPFOA==" spinCount="100000" sheet="1" objects="1" scenarios="1" formatColumns="0" formatRows="0" autoFilter="0"/>
  <autoFilter ref="C125:K439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101.1 - Polní cesta C10 -...</vt:lpstr>
      <vt:lpstr>101.2 - Polní cesta C10 -...</vt:lpstr>
      <vt:lpstr>'101.1 - Polní cesta C10 -...'!Názvy_tisku</vt:lpstr>
      <vt:lpstr>'101.2 - Polní cesta C10 -...'!Názvy_tisku</vt:lpstr>
      <vt:lpstr>'Rekapitulace stavby'!Názvy_tisku</vt:lpstr>
      <vt:lpstr>'101.1 - Polní cesta C10 -...'!Oblast_tisku</vt:lpstr>
      <vt:lpstr>'101.2 - Polní cesta C10 -...'!Oblast_tisku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Blažek</dc:creator>
  <cp:lastModifiedBy>Milan Blažek</cp:lastModifiedBy>
  <cp:lastPrinted>2025-06-24T07:08:08Z</cp:lastPrinted>
  <dcterms:created xsi:type="dcterms:W3CDTF">2025-06-24T07:02:00Z</dcterms:created>
  <dcterms:modified xsi:type="dcterms:W3CDTF">2025-06-24T07:08:30Z</dcterms:modified>
</cp:coreProperties>
</file>